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autoCompressPictures="0"/>
  <mc:AlternateContent xmlns:mc="http://schemas.openxmlformats.org/markup-compatibility/2006">
    <mc:Choice Requires="x15">
      <x15ac:absPath xmlns:x15ac="http://schemas.microsoft.com/office/spreadsheetml/2010/11/ac" url="C:\Users\Dell Owner\AppData\Local\Box\Box Edit\Documents\_j4vvILgCkOhfjbohD+MPQ==\"/>
    </mc:Choice>
  </mc:AlternateContent>
  <xr:revisionPtr revIDLastSave="0" documentId="13_ncr:1_{A5DFE620-8823-40B7-8E9D-45EE779D80D3}" xr6:coauthVersionLast="28" xr6:coauthVersionMax="28" xr10:uidLastSave="{00000000-0000-0000-0000-000000000000}"/>
  <workbookProtection workbookAlgorithmName="SHA-512" workbookHashValue="eL+dY08/afWpyeOtVUaJwW5iXbDS2TddITfYSP88/h6zLJKvetn9GGUTqor81/K1geKpbdLo71dG/2X/w1Er4A==" workbookSaltValue="JRWQEBdKefjjyVJ8VwCdnQ==" workbookSpinCount="100000" lockStructure="1"/>
  <bookViews>
    <workbookView xWindow="0" yWindow="0" windowWidth="20220" windowHeight="7035" tabRatio="797" xr2:uid="{00000000-000D-0000-FFFF-FFFF00000000}"/>
  </bookViews>
  <sheets>
    <sheet name="Summary" sheetId="1" r:id="rId1"/>
    <sheet name="Energy" sheetId="2" r:id="rId2"/>
    <sheet name="Waste" sheetId="3" r:id="rId3"/>
    <sheet name="Documents" sheetId="4" r:id="rId4"/>
    <sheet name="Purchasing" sheetId="5" r:id="rId5"/>
    <sheet name="Transportation" sheetId="6" r:id="rId6"/>
    <sheet name="Awareness" sheetId="7" r:id="rId7"/>
    <sheet name="Innovations" sheetId="9" r:id="rId8"/>
    <sheet name="Goals for Our Office" sheetId="12" r:id="rId9"/>
  </sheets>
  <definedNames>
    <definedName name="_xlnm.Print_Area" localSheetId="6">Awareness!$A$1:$G$24</definedName>
    <definedName name="_xlnm.Print_Area" localSheetId="3">Documents!$A$1:$G$25</definedName>
    <definedName name="_xlnm.Print_Area" localSheetId="1">Energy!$A$2:$G$26</definedName>
    <definedName name="_xlnm.Print_Area" localSheetId="7">Innovations!$A$1:$C$6</definedName>
    <definedName name="_xlnm.Print_Area" localSheetId="4">Purchasing!$A$1:$G$28</definedName>
    <definedName name="_xlnm.Print_Area" localSheetId="0">Summary!$A$1:$H$37</definedName>
    <definedName name="_xlnm.Print_Area" localSheetId="5">Transportation!$A$1:$G$28</definedName>
    <definedName name="_xlnm.Print_Area" localSheetId="2">Waste!$A$1:$G$24</definedName>
  </definedNames>
  <calcPr calcId="171027"/>
  <fileRecoveryPr autoRecover="0"/>
</workbook>
</file>

<file path=xl/calcChain.xml><?xml version="1.0" encoding="utf-8"?>
<calcChain xmlns="http://schemas.openxmlformats.org/spreadsheetml/2006/main">
  <c r="D14" i="3" l="1"/>
  <c r="D14" i="7" l="1"/>
  <c r="G25" i="1"/>
  <c r="D4" i="6"/>
  <c r="D9" i="6"/>
  <c r="E18" i="6" l="1"/>
  <c r="E11" i="6"/>
  <c r="E3" i="5"/>
  <c r="D3" i="5"/>
  <c r="E4" i="5"/>
  <c r="D4" i="5"/>
  <c r="E4" i="4"/>
  <c r="D3" i="3"/>
  <c r="D4" i="3"/>
  <c r="D5" i="3"/>
  <c r="E3" i="3"/>
  <c r="E4" i="3"/>
  <c r="E5" i="3"/>
  <c r="D4" i="4"/>
  <c r="D6" i="3"/>
  <c r="D17" i="3" s="1"/>
  <c r="D7" i="3"/>
  <c r="D8" i="3"/>
  <c r="D9" i="3"/>
  <c r="D10" i="3"/>
  <c r="D11" i="3"/>
  <c r="D12" i="3"/>
  <c r="D13" i="3"/>
  <c r="D15" i="3"/>
  <c r="D3" i="2"/>
  <c r="D4" i="2"/>
  <c r="D5" i="2"/>
  <c r="D6" i="2"/>
  <c r="D7" i="2"/>
  <c r="D8" i="2"/>
  <c r="D9" i="2"/>
  <c r="D10" i="2"/>
  <c r="D11" i="2"/>
  <c r="D12" i="2"/>
  <c r="D13" i="2"/>
  <c r="D14" i="2"/>
  <c r="D15" i="2"/>
  <c r="D16" i="2"/>
  <c r="D17" i="2"/>
  <c r="D11" i="4"/>
  <c r="E14" i="7"/>
  <c r="F6" i="9"/>
  <c r="F7" i="9"/>
  <c r="F8" i="9"/>
  <c r="F9" i="9"/>
  <c r="F10" i="9"/>
  <c r="F11" i="9"/>
  <c r="F12" i="9"/>
  <c r="F13" i="9"/>
  <c r="F5" i="9"/>
  <c r="D10" i="6"/>
  <c r="D18" i="6"/>
  <c r="D11" i="6"/>
  <c r="D13" i="7"/>
  <c r="D12" i="7"/>
  <c r="D11" i="7"/>
  <c r="D10" i="7"/>
  <c r="D9" i="7"/>
  <c r="D8" i="7"/>
  <c r="D7" i="7"/>
  <c r="D6" i="7"/>
  <c r="D5" i="7"/>
  <c r="D4" i="7"/>
  <c r="D3" i="7"/>
  <c r="D17" i="6"/>
  <c r="D16" i="6"/>
  <c r="D15" i="6"/>
  <c r="D14" i="6"/>
  <c r="D13" i="6"/>
  <c r="D12" i="6"/>
  <c r="D16" i="4"/>
  <c r="D15" i="4"/>
  <c r="E15" i="4" s="1"/>
  <c r="D14" i="4"/>
  <c r="D13" i="4"/>
  <c r="D12" i="4"/>
  <c r="D9" i="4"/>
  <c r="D10" i="4"/>
  <c r="D8" i="4"/>
  <c r="D7" i="4"/>
  <c r="D5" i="4"/>
  <c r="E13" i="7"/>
  <c r="F39" i="1"/>
  <c r="E5" i="5"/>
  <c r="D17" i="5" s="1"/>
  <c r="C18" i="1" s="1"/>
  <c r="E6" i="5"/>
  <c r="E7" i="5"/>
  <c r="E8" i="5"/>
  <c r="E9" i="5"/>
  <c r="E10" i="5"/>
  <c r="E11" i="5"/>
  <c r="E12" i="5"/>
  <c r="E13" i="5"/>
  <c r="D13" i="5"/>
  <c r="E14" i="5"/>
  <c r="E7" i="4"/>
  <c r="E8" i="4"/>
  <c r="E9" i="4"/>
  <c r="E10" i="4"/>
  <c r="E11" i="4"/>
  <c r="E12" i="4"/>
  <c r="E13" i="4"/>
  <c r="E14" i="4"/>
  <c r="E16" i="4"/>
  <c r="E5" i="4"/>
  <c r="E6" i="3"/>
  <c r="E7" i="3"/>
  <c r="E8" i="3"/>
  <c r="E9" i="3"/>
  <c r="E10" i="3"/>
  <c r="E11" i="3"/>
  <c r="E12" i="3"/>
  <c r="E13" i="3"/>
  <c r="E14" i="3"/>
  <c r="E15" i="3"/>
  <c r="E3" i="2"/>
  <c r="E4" i="2"/>
  <c r="E5" i="2"/>
  <c r="E6" i="2"/>
  <c r="E7" i="2"/>
  <c r="E8" i="2"/>
  <c r="E9" i="2"/>
  <c r="E10" i="2"/>
  <c r="E11" i="2"/>
  <c r="E12" i="2"/>
  <c r="E13" i="2"/>
  <c r="E14" i="2"/>
  <c r="E15" i="2"/>
  <c r="E16" i="2"/>
  <c r="E17" i="2"/>
  <c r="E4" i="7"/>
  <c r="E5" i="7"/>
  <c r="E6" i="7"/>
  <c r="E7" i="7"/>
  <c r="E8" i="7"/>
  <c r="E9" i="7"/>
  <c r="E10" i="7"/>
  <c r="E11" i="7"/>
  <c r="E12" i="7"/>
  <c r="E3" i="7"/>
  <c r="D5" i="5"/>
  <c r="D6" i="5"/>
  <c r="D7" i="5"/>
  <c r="D8" i="5"/>
  <c r="D9" i="5"/>
  <c r="D10" i="5"/>
  <c r="D11" i="5"/>
  <c r="D12" i="5"/>
  <c r="D14" i="5"/>
  <c r="E9" i="6"/>
  <c r="D21" i="6" s="1"/>
  <c r="C19" i="1" s="1"/>
  <c r="E10" i="6"/>
  <c r="E12" i="6"/>
  <c r="E13" i="6"/>
  <c r="E14" i="6"/>
  <c r="E15" i="6"/>
  <c r="E16" i="6"/>
  <c r="E17" i="6"/>
  <c r="F15" i="9" l="1"/>
  <c r="B22" i="1" s="1"/>
  <c r="D20" i="2"/>
  <c r="C15" i="1" s="1"/>
  <c r="D19" i="2"/>
  <c r="B15" i="1" s="1"/>
  <c r="D18" i="4"/>
  <c r="B17" i="1" s="1"/>
  <c r="D19" i="4"/>
  <c r="C17" i="1" s="1"/>
  <c r="D16" i="5"/>
  <c r="E16" i="5" s="1"/>
  <c r="D18" i="3"/>
  <c r="C16" i="1" s="1"/>
  <c r="D20" i="6"/>
  <c r="E20" i="6" s="1"/>
  <c r="D18" i="7"/>
  <c r="C20" i="1" s="1"/>
  <c r="D17" i="7"/>
  <c r="B20" i="1" s="1"/>
  <c r="B16" i="1"/>
  <c r="D16" i="1" s="1"/>
  <c r="E19" i="2"/>
  <c r="D17" i="1" l="1"/>
  <c r="C21" i="1"/>
  <c r="C23" i="1" s="1"/>
  <c r="E18" i="4"/>
  <c r="B18" i="1"/>
  <c r="D18" i="1" s="1"/>
  <c r="E17" i="3"/>
  <c r="D20" i="1"/>
  <c r="E17" i="7"/>
  <c r="B19" i="1"/>
  <c r="D19" i="1" s="1"/>
  <c r="D15" i="1"/>
  <c r="B21" i="1" l="1"/>
  <c r="B23" i="1" s="1"/>
  <c r="D23" i="1" s="1"/>
  <c r="F38" i="1" s="1"/>
  <c r="D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3" authorId="0" shapeId="0" xr:uid="{00000000-0006-0000-0100-000001000000}">
      <text>
        <r>
          <rPr>
            <sz val="11"/>
            <color indexed="81"/>
            <rFont val="Calibri"/>
            <family val="2"/>
            <scheme val="minor"/>
          </rPr>
          <t>Select Yes if your office has set these ranges or if your building is part of the set point policy roll out. Select N/A for offices without temperature control. Follow the link in column G for a list of buildings that have the new set points in place.</t>
        </r>
      </text>
    </comment>
    <comment ref="B5" authorId="0" shapeId="0" xr:uid="{00000000-0006-0000-0100-000002000000}">
      <text>
        <r>
          <rPr>
            <sz val="11"/>
            <color indexed="81"/>
            <rFont val="Calibri"/>
            <family val="2"/>
            <scheme val="minor"/>
          </rPr>
          <t>Tip: See the link in the Resources column to learn when to raise and lower shades.
Select N/A if your office doesn't have windows.</t>
        </r>
      </text>
    </comment>
    <comment ref="B8" authorId="0" shapeId="0" xr:uid="{00000000-0006-0000-0100-000003000000}">
      <text>
        <r>
          <rPr>
            <sz val="11"/>
            <color indexed="81"/>
            <rFont val="Calibri"/>
            <family val="2"/>
            <scheme val="minor"/>
          </rPr>
          <t>Tip: This practice avoids the "phantom energy draw" of equipment that pulls a small amount of electricity even when turned off. Look for lights and listen for humming as an indication</t>
        </r>
        <r>
          <rPr>
            <b/>
            <sz val="11"/>
            <color indexed="81"/>
            <rFont val="Calibri"/>
            <family val="2"/>
            <scheme val="minor"/>
          </rPr>
          <t xml:space="preserve"> </t>
        </r>
        <r>
          <rPr>
            <sz val="11"/>
            <color indexed="81"/>
            <rFont val="Calibri"/>
            <family val="2"/>
            <scheme val="minor"/>
          </rPr>
          <t>of phantom draw.</t>
        </r>
        <r>
          <rPr>
            <sz val="9"/>
            <color indexed="81"/>
            <rFont val="Tahoma"/>
            <family val="2"/>
          </rPr>
          <t xml:space="preserve">
</t>
        </r>
      </text>
    </comment>
    <comment ref="B9" authorId="0" shapeId="0" xr:uid="{00000000-0006-0000-0100-000004000000}">
      <text>
        <r>
          <rPr>
            <sz val="11"/>
            <color indexed="81"/>
            <rFont val="Calibri"/>
            <family val="2"/>
            <scheme val="minor"/>
          </rPr>
          <t xml:space="preserve">Tip: Space heaters are strongly discouraged, but if you do use one, make sure it is always turned off when you leave the room. Warming mats are significantly more efficient than space heaters (70 watts vs 750-1500 watts).  </t>
        </r>
      </text>
    </comment>
    <comment ref="B12" authorId="0" shapeId="0" xr:uid="{00000000-0006-0000-0100-000005000000}">
      <text>
        <r>
          <rPr>
            <sz val="12"/>
            <color indexed="81"/>
            <rFont val="Calibri"/>
            <family val="2"/>
            <scheme val="minor"/>
          </rPr>
          <t>Individual printers require addition energy and ink. They also require an additional purchase and disposal that can be avoided through shared equipment.</t>
        </r>
      </text>
    </comment>
    <comment ref="B13" authorId="0" shapeId="0" xr:uid="{00000000-0006-0000-0100-000006000000}">
      <text>
        <r>
          <rPr>
            <sz val="11"/>
            <color indexed="81"/>
            <rFont val="Calibri"/>
            <family val="2"/>
            <scheme val="minor"/>
          </rPr>
          <t>Electric water coolers with hot/cold functionality use 300-700 kilowatt-hours of electricity per year. If you are going to use a water cooler, opt for a non-electric dispenser.</t>
        </r>
      </text>
    </comment>
    <comment ref="B15" authorId="0" shapeId="0" xr:uid="{00000000-0006-0000-0100-000007000000}">
      <text>
        <r>
          <rPr>
            <sz val="11"/>
            <color indexed="81"/>
            <rFont val="Calibri"/>
            <family val="2"/>
            <scheme val="minor"/>
          </rPr>
          <t>Select N/A if your office does not have desk lamps. Consider turning off overhead lights if task lighting is sufficient.</t>
        </r>
      </text>
    </comment>
    <comment ref="B16" authorId="0" shapeId="0" xr:uid="{00000000-0006-0000-0100-000008000000}">
      <text>
        <r>
          <rPr>
            <sz val="11"/>
            <color indexed="81"/>
            <rFont val="Calibri"/>
            <family val="2"/>
            <scheme val="minor"/>
          </rPr>
          <t>Select N/A if your office does not have windows.</t>
        </r>
      </text>
    </comment>
    <comment ref="B17" authorId="0" shapeId="0" xr:uid="{00000000-0006-0000-0100-000009000000}">
      <text>
        <r>
          <rPr>
            <sz val="11"/>
            <color indexed="81"/>
            <rFont val="Calibri"/>
            <family val="2"/>
            <scheme val="minor"/>
          </rPr>
          <t>Select N/A if you are in a single-story building or stairs are not accessible.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7" authorId="0" shapeId="0" xr:uid="{00000000-0006-0000-0200-000001000000}">
      <text>
        <r>
          <rPr>
            <sz val="11"/>
            <color indexed="81"/>
            <rFont val="Calibri"/>
            <family val="2"/>
            <scheme val="minor"/>
          </rPr>
          <t>Select N/A if furniture has not been disposed of within the last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4" authorId="0" shapeId="0" xr:uid="{00000000-0006-0000-0300-000001000000}">
      <text>
        <r>
          <rPr>
            <sz val="11"/>
            <color indexed="81"/>
            <rFont val="Calibri"/>
            <family val="2"/>
            <scheme val="minor"/>
          </rPr>
          <t>Quickly find recycled options through WashU preferred vendor Office Essentials on their website and on Market Place (see WashU Sustainability favorites).</t>
        </r>
      </text>
    </comment>
    <comment ref="B7" authorId="0" shapeId="0" xr:uid="{00000000-0006-0000-0300-000002000000}">
      <text>
        <r>
          <rPr>
            <sz val="11"/>
            <color indexed="81"/>
            <rFont val="Calibri"/>
            <family val="2"/>
            <scheme val="minor"/>
          </rPr>
          <t>Select N/A if you do not print out of office.</t>
        </r>
      </text>
    </comment>
    <comment ref="B8" authorId="0" shapeId="0" xr:uid="{00000000-0006-0000-0300-000003000000}">
      <text>
        <r>
          <rPr>
            <sz val="11"/>
            <color indexed="81"/>
            <rFont val="Calibri"/>
            <family val="2"/>
            <scheme val="minor"/>
          </rPr>
          <t>Select N/A if you do not print out of office.</t>
        </r>
      </text>
    </comment>
    <comment ref="B9" authorId="0" shapeId="0" xr:uid="{00000000-0006-0000-0300-000004000000}">
      <text>
        <r>
          <rPr>
            <sz val="11"/>
            <color indexed="81"/>
            <rFont val="Calibri"/>
            <family val="2"/>
            <scheme val="minor"/>
          </rPr>
          <t>Select N/A if you do not print out of office.</t>
        </r>
      </text>
    </comment>
    <comment ref="B10" authorId="0" shapeId="0" xr:uid="{00000000-0006-0000-0300-000005000000}">
      <text>
        <r>
          <rPr>
            <sz val="11"/>
            <color indexed="81"/>
            <rFont val="Calibri"/>
            <family val="2"/>
            <scheme val="minor"/>
          </rPr>
          <t xml:space="preserve">Examples include annual reports, course catalogues, event programs, letterhead, business cards, etc. If you have had to recycle more than 20% of outdated materials or extras in the last 12 months, select "No". </t>
        </r>
        <r>
          <rPr>
            <sz val="11"/>
            <color indexed="81"/>
            <rFont val="Tahoma"/>
            <family val="2"/>
          </rPr>
          <t xml:space="preserve"> </t>
        </r>
      </text>
    </comment>
    <comment ref="B11" authorId="0" shapeId="0" xr:uid="{00000000-0006-0000-0300-000006000000}">
      <text>
        <r>
          <rPr>
            <sz val="11"/>
            <color indexed="81"/>
            <rFont val="Calibri"/>
            <family val="2"/>
            <scheme val="minor"/>
          </rPr>
          <t xml:space="preserve">Select N/A if your office does not produce outreach materials. </t>
        </r>
      </text>
    </comment>
    <comment ref="B12" authorId="0" shapeId="0" xr:uid="{00000000-0006-0000-0300-000007000000}">
      <text>
        <r>
          <rPr>
            <sz val="11"/>
            <color indexed="81"/>
            <rFont val="Calibri"/>
            <family val="2"/>
            <scheme val="minor"/>
          </rPr>
          <t>Tip: Inter-office envelopes can be obtained for free from your university mail carrier.</t>
        </r>
      </text>
    </comment>
    <comment ref="B16" authorId="0" shapeId="0" xr:uid="{00000000-0006-0000-0300-000008000000}">
      <text>
        <r>
          <rPr>
            <sz val="11"/>
            <color indexed="81"/>
            <rFont val="Calibri"/>
            <family val="2"/>
            <scheme val="minor"/>
          </rPr>
          <t>Tip: Use electronic records and print documents only when necessary.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5" authorId="0" shapeId="0" xr:uid="{00000000-0006-0000-0400-000001000000}">
      <text>
        <r>
          <rPr>
            <sz val="11"/>
            <color indexed="81"/>
            <rFont val="Calibri"/>
            <family val="2"/>
            <scheme val="minor"/>
          </rPr>
          <t>Tip: Look for items that are reusable, non-toxic, and/or made from recycled content. On Market Place, look for the recycle icon or use the search term "recycle".</t>
        </r>
      </text>
    </comment>
    <comment ref="B7" authorId="0" shapeId="0" xr:uid="{00000000-0006-0000-0400-000002000000}">
      <text>
        <r>
          <rPr>
            <sz val="11"/>
            <color indexed="81"/>
            <rFont val="Calibri"/>
            <family val="2"/>
            <scheme val="minor"/>
          </rPr>
          <t>Local and fair trade options are available through Market Place.</t>
        </r>
      </text>
    </comment>
    <comment ref="B8" authorId="0" shapeId="0" xr:uid="{00000000-0006-0000-0400-000003000000}">
      <text>
        <r>
          <rPr>
            <b/>
            <sz val="11"/>
            <color indexed="81"/>
            <rFont val="Calibri"/>
            <family val="2"/>
            <scheme val="minor"/>
          </rPr>
          <t>Use the Sustainability Favorites List on Market Place for alternatives.</t>
        </r>
      </text>
    </comment>
    <comment ref="B9" authorId="0" shapeId="0" xr:uid="{00000000-0006-0000-0400-000004000000}">
      <text>
        <r>
          <rPr>
            <sz val="11"/>
            <color indexed="81"/>
            <rFont val="Calibri"/>
            <family val="2"/>
            <scheme val="minor"/>
          </rPr>
          <t xml:space="preserve">Select N/A if you have not purchased equipment or appliances within the last year. </t>
        </r>
      </text>
    </comment>
    <comment ref="B10" authorId="0" shapeId="0" xr:uid="{00000000-0006-0000-0400-000005000000}">
      <text>
        <r>
          <rPr>
            <sz val="11"/>
            <color indexed="81"/>
            <rFont val="Calibri"/>
            <family val="2"/>
            <scheme val="minor"/>
          </rPr>
          <t>Tip: Look for this certification (EPEAT gold, silver or bronze) when ordering any new computers, displays, thin clients, tablets/slates, televisions and imaging equipment for your department or request these through WashU IT.</t>
        </r>
        <r>
          <rPr>
            <sz val="9"/>
            <color indexed="81"/>
            <rFont val="Tahoma"/>
            <family val="2"/>
          </rPr>
          <t xml:space="preserve"> </t>
        </r>
      </text>
    </comment>
    <comment ref="B11" authorId="0" shapeId="0" xr:uid="{00000000-0006-0000-0400-000006000000}">
      <text>
        <r>
          <rPr>
            <sz val="11"/>
            <color indexed="81"/>
            <rFont val="Calibri"/>
            <family val="2"/>
            <scheme val="minor"/>
          </rPr>
          <t>Select N/A if your office has not purchased furniture in the last 12 months or if you claimed points in P10.</t>
        </r>
      </text>
    </comment>
    <comment ref="B12" authorId="0" shapeId="0" xr:uid="{00000000-0006-0000-0400-000007000000}">
      <text>
        <r>
          <rPr>
            <sz val="11"/>
            <color indexed="81"/>
            <rFont val="Calibri"/>
            <family val="2"/>
            <scheme val="minor"/>
          </rPr>
          <t>Select N/A if your office has not purchased furniture in the last 12 months or if you claimed points in P9.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12" authorId="0" shapeId="0" xr:uid="{00000000-0006-0000-0500-000001000000}">
      <text>
        <r>
          <rPr>
            <sz val="12"/>
            <color indexed="81"/>
            <rFont val="Calibri"/>
            <family val="2"/>
            <scheme val="minor"/>
          </rPr>
          <t>Select N/A if your office does not have fleet vehicles.</t>
        </r>
      </text>
    </comment>
    <comment ref="B17" authorId="0" shapeId="0" xr:uid="{00000000-0006-0000-0500-000002000000}">
      <text>
        <r>
          <rPr>
            <sz val="11"/>
            <color indexed="81"/>
            <rFont val="Calibri"/>
            <family val="2"/>
            <scheme val="minor"/>
          </rPr>
          <t>Select N/A if most people do not travel between campuses or off campus for meetings.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Washington University in St. Louis</author>
  </authors>
  <commentList>
    <comment ref="B3" authorId="0" shapeId="0" xr:uid="{00000000-0006-0000-0600-000001000000}">
      <text>
        <r>
          <rPr>
            <sz val="11"/>
            <color indexed="81"/>
            <rFont val="Calibri"/>
            <family val="2"/>
            <scheme val="minor"/>
          </rPr>
          <t>Select N/A if you are certifying for the first time.</t>
        </r>
      </text>
    </comment>
    <comment ref="B4" authorId="0" shapeId="0" xr:uid="{00000000-0006-0000-0600-000002000000}">
      <text>
        <r>
          <rPr>
            <sz val="11"/>
            <color indexed="81"/>
            <rFont val="Calibri"/>
            <family val="2"/>
            <scheme val="minor"/>
          </rPr>
          <t>If so, list the office(s) invited in the Comments section.</t>
        </r>
      </text>
    </comment>
    <comment ref="B13" authorId="0" shapeId="0" xr:uid="{00000000-0006-0000-0600-000003000000}">
      <text>
        <r>
          <rPr>
            <sz val="11"/>
            <color indexed="81"/>
            <rFont val="Calibri"/>
            <family val="2"/>
            <scheme val="minor"/>
          </rPr>
          <t>Select N/A if your office has fewer than 15 people.</t>
        </r>
      </text>
    </comment>
  </commentList>
</comments>
</file>

<file path=xl/sharedStrings.xml><?xml version="1.0" encoding="utf-8"?>
<sst xmlns="http://schemas.openxmlformats.org/spreadsheetml/2006/main" count="532" uniqueCount="324">
  <si>
    <t>Do not complete this section.</t>
  </si>
  <si>
    <t>SUBTOTALS BY CATEGORY</t>
  </si>
  <si>
    <t>USER REGISTRATION</t>
  </si>
  <si>
    <t>Category</t>
  </si>
  <si>
    <t>Received</t>
  </si>
  <si>
    <t>Possible</t>
  </si>
  <si>
    <t>Percentage</t>
  </si>
  <si>
    <t>Energy</t>
  </si>
  <si>
    <t>Waste</t>
  </si>
  <si>
    <t>Contact Name, Email, and Phone Number</t>
  </si>
  <si>
    <t>Documents</t>
  </si>
  <si>
    <t>Purchasing</t>
  </si>
  <si>
    <t>Transportation</t>
  </si>
  <si>
    <t>Awareness</t>
  </si>
  <si>
    <t>Total</t>
  </si>
  <si>
    <t>Innovations</t>
  </si>
  <si>
    <t>Number of Office Members</t>
  </si>
  <si>
    <t>Grand Total</t>
  </si>
  <si>
    <t>Number of Office Computers</t>
  </si>
  <si>
    <t>CERTIFICATION BREAKDOWN</t>
  </si>
  <si>
    <t>Certification Level</t>
  </si>
  <si>
    <t>0-49%</t>
  </si>
  <si>
    <t>Bronze</t>
  </si>
  <si>
    <t>50-64%</t>
  </si>
  <si>
    <t>Silver</t>
  </si>
  <si>
    <t>65-79%</t>
  </si>
  <si>
    <t>Gold</t>
  </si>
  <si>
    <t>80-89%</t>
  </si>
  <si>
    <t>Platinum</t>
  </si>
  <si>
    <t>90+%</t>
  </si>
  <si>
    <t>ENERGY</t>
  </si>
  <si>
    <t>RESPONSE</t>
  </si>
  <si>
    <t>POINTS</t>
  </si>
  <si>
    <t>Point Value (Hidden)</t>
  </si>
  <si>
    <t>RESOURCES</t>
  </si>
  <si>
    <t>E1</t>
  </si>
  <si>
    <t>Select Option</t>
  </si>
  <si>
    <t>E2</t>
  </si>
  <si>
    <t>Contact your maintenance operations (935-5544) to program a schedule.</t>
  </si>
  <si>
    <t>E3</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</si>
  <si>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tips to use your shades efficiently.</t>
    </r>
  </si>
  <si>
    <t>E4</t>
  </si>
  <si>
    <t>E5</t>
  </si>
  <si>
    <t>E6</t>
  </si>
  <si>
    <t>E7</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</si>
  <si>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WUSTL Space Heater Policy.</t>
    </r>
  </si>
  <si>
    <t>E8</t>
  </si>
  <si>
    <r>
      <rPr>
        <sz val="12"/>
        <rFont val="Calibri"/>
        <family val="2"/>
        <scheme val="minor"/>
      </rPr>
      <t xml:space="preserve">Look for the </t>
    </r>
    <r>
      <rPr>
        <u/>
        <sz val="12"/>
        <color rgb="FF0070C0"/>
        <rFont val="Calibri"/>
        <family val="2"/>
        <scheme val="minor"/>
      </rPr>
      <t>Energy Star logo</t>
    </r>
    <r>
      <rPr>
        <sz val="12"/>
        <rFont val="Calibri"/>
        <family val="2"/>
        <scheme val="minor"/>
      </rPr>
      <t xml:space="preserve">. </t>
    </r>
  </si>
  <si>
    <t>E9</t>
  </si>
  <si>
    <t>E10</t>
  </si>
  <si>
    <t>E11</t>
  </si>
  <si>
    <t>E12</t>
  </si>
  <si>
    <t>We do not have an electric water cooler that heats/chills water.</t>
  </si>
  <si>
    <t>E13</t>
  </si>
  <si>
    <t>E14</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</si>
  <si>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Light Bulb Guide.</t>
    </r>
  </si>
  <si>
    <t>E15</t>
  </si>
  <si>
    <t>COMMENTS</t>
  </si>
  <si>
    <t>Please continue to the next tab.</t>
  </si>
  <si>
    <t xml:space="preserve"> </t>
  </si>
  <si>
    <t>Responses (Hidden)</t>
  </si>
  <si>
    <t>General</t>
  </si>
  <si>
    <t>Yes</t>
  </si>
  <si>
    <t>Sleep mode only</t>
  </si>
  <si>
    <t>No heaters</t>
  </si>
  <si>
    <t>No</t>
  </si>
  <si>
    <t>Turned off nightly</t>
  </si>
  <si>
    <t>Foot warmers only</t>
  </si>
  <si>
    <t>N/A</t>
  </si>
  <si>
    <t>WASTE</t>
  </si>
  <si>
    <t>Point Value</t>
  </si>
  <si>
    <t>W1</t>
  </si>
  <si>
    <r>
      <rPr>
        <sz val="12"/>
        <rFont val="Calibri"/>
        <family val="2"/>
        <scheme val="minor"/>
      </rPr>
      <t xml:space="preserve">Click </t>
    </r>
    <r>
      <rPr>
        <u/>
        <sz val="12"/>
        <color rgb="FF0070C0"/>
        <rFont val="Calibri"/>
        <family val="2"/>
        <scheme val="minor"/>
      </rPr>
      <t>here</t>
    </r>
    <r>
      <rPr>
        <sz val="12"/>
        <rFont val="Calibri"/>
        <family val="2"/>
        <scheme val="minor"/>
      </rPr>
      <t xml:space="preserve"> to download the Hanging Landfill Bin Policy and see contact information for requesting hanging trash bins. </t>
    </r>
  </si>
  <si>
    <t>W2</t>
  </si>
  <si>
    <t xml:space="preserve">Recycling bins are labeled with signs describing what is recyclable.
</t>
  </si>
  <si>
    <r>
      <t xml:space="preserve">Click </t>
    </r>
    <r>
      <rPr>
        <u/>
        <sz val="12"/>
        <color rgb="FF0070C0"/>
        <rFont val="Calibri"/>
        <family val="2"/>
        <scheme val="minor"/>
      </rPr>
      <t>here</t>
    </r>
    <r>
      <rPr>
        <sz val="12"/>
        <rFont val="Calibri"/>
        <family val="2"/>
        <scheme val="minor"/>
      </rPr>
      <t xml:space="preserve"> to download current recycling signage.</t>
    </r>
  </si>
  <si>
    <t>W3</t>
  </si>
  <si>
    <t>All trash bins are paired with a recycling bin.</t>
  </si>
  <si>
    <t>W4</t>
  </si>
  <si>
    <t>W5</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</si>
  <si>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link to post furniture or find a charity for donation.</t>
    </r>
  </si>
  <si>
    <t>W7</t>
  </si>
  <si>
    <t>W8</t>
  </si>
  <si>
    <t>W9</t>
  </si>
  <si>
    <t>A designated person manages nonstandard materials such as furniture, electronics and toner cartridges, ensuring that they are recycled.</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</si>
  <si>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guidance on how to manage hazardous and nonstandard materials.</t>
    </r>
  </si>
  <si>
    <t>W10</t>
  </si>
  <si>
    <t>W11</t>
  </si>
  <si>
    <t>W12</t>
  </si>
  <si>
    <t xml:space="preserve">Our office has a supply of reusable plates, utensils and mugs that visitors and office members can use while in the office in lieu of disposables. </t>
  </si>
  <si>
    <t>W13</t>
  </si>
  <si>
    <t xml:space="preserve">Our coffee maker has a . . . </t>
  </si>
  <si>
    <t>Describe any questions, barriers, or comments you  have. If you selected "N/A" above, please explain why.</t>
  </si>
  <si>
    <t xml:space="preserve">Reusable filter (full size or K-cup) </t>
  </si>
  <si>
    <t>Recycling Genius presentation</t>
  </si>
  <si>
    <t>Recyclable (#5) pod, which is recycled</t>
  </si>
  <si>
    <t>Staff meeting</t>
  </si>
  <si>
    <t>Compostable filter, which is composted</t>
  </si>
  <si>
    <t>None of the above</t>
  </si>
  <si>
    <t>DOCUMENTS,  MAIL, AND PUBLICATIONS</t>
  </si>
  <si>
    <t>D1</t>
  </si>
  <si>
    <t>None</t>
  </si>
  <si>
    <t xml:space="preserve">Our paper has an FSC, SFI, PEFC, or equivalent sustainable certification indicating responsible forestry. </t>
  </si>
  <si>
    <t>D2</t>
  </si>
  <si>
    <t>We specifically request paper with an FSC, SFI, PEFC, or equivalent sustainable certification.</t>
  </si>
  <si>
    <t>D3</t>
  </si>
  <si>
    <t>D4</t>
  </si>
  <si>
    <t>D5</t>
  </si>
  <si>
    <t>D6</t>
  </si>
  <si>
    <t>D7</t>
  </si>
  <si>
    <t>D8</t>
  </si>
  <si>
    <t>D9</t>
  </si>
  <si>
    <t>Please continue to next tab.</t>
  </si>
  <si>
    <t>D1 part 1</t>
  </si>
  <si>
    <t>D2 part 1</t>
  </si>
  <si>
    <t>100 percent</t>
  </si>
  <si>
    <t>75 percent or higher</t>
  </si>
  <si>
    <t>50 percent</t>
  </si>
  <si>
    <t>30 percent</t>
  </si>
  <si>
    <t>PURCHASING</t>
  </si>
  <si>
    <t>P1</t>
  </si>
  <si>
    <t xml:space="preserve">When making purchasing decisions, we consider the environmental impact of our purchases when evaluating options. Staff members in charge of purchasing are aware of and abide by the WU Environmentally Preferable Purchasing (EPP) Guidelines. </t>
  </si>
  <si>
    <r>
      <rPr>
        <sz val="12"/>
        <rFont val="Calibri"/>
        <family val="2"/>
        <scheme val="minor"/>
      </rPr>
      <t xml:space="preserve">Click </t>
    </r>
    <r>
      <rPr>
        <u/>
        <sz val="12"/>
        <color theme="10"/>
        <rFont val="Calibri"/>
        <family val="2"/>
        <scheme val="minor"/>
      </rPr>
      <t>here</t>
    </r>
    <r>
      <rPr>
        <sz val="12"/>
        <rFont val="Calibri"/>
        <family val="2"/>
        <scheme val="minor"/>
      </rPr>
      <t xml:space="preserve"> for EPP Guidelines. </t>
    </r>
  </si>
  <si>
    <t>P2</t>
  </si>
  <si>
    <t>We consolidate purchasing orders and grocery trips to once every two weeks (or less often) to save fuel and minimize packaging.</t>
  </si>
  <si>
    <t>P3</t>
  </si>
  <si>
    <t>We purchase environmentally preferable office supplies, such as cleaning products, disposable serviceware, pens, folders, etc.</t>
  </si>
  <si>
    <t>P4</t>
  </si>
  <si>
    <t>We purchase high-yield and/or remanufactured printer toner cartridges.</t>
  </si>
  <si>
    <t>P5</t>
  </si>
  <si>
    <t>We purchase Fair Trade coffee.</t>
  </si>
  <si>
    <r>
      <rPr>
        <sz val="12"/>
        <rFont val="Calibri"/>
        <family val="2"/>
        <scheme val="minor"/>
      </rPr>
      <t xml:space="preserve">Click </t>
    </r>
    <r>
      <rPr>
        <u/>
        <sz val="12"/>
        <color theme="10"/>
        <rFont val="Calibri"/>
        <family val="2"/>
        <scheme val="minor"/>
      </rPr>
      <t>here</t>
    </r>
    <r>
      <rPr>
        <sz val="12"/>
        <rFont val="Calibri"/>
        <family val="2"/>
        <scheme val="minor"/>
      </rPr>
      <t xml:space="preserve"> for Fair Trade Certification.</t>
    </r>
  </si>
  <si>
    <t>P6</t>
  </si>
  <si>
    <t>We have not purchased Styrofoam products (e.g. cups, bowls, plates, packing peanuts, coolers) within the last 12 months.</t>
  </si>
  <si>
    <r>
      <rPr>
        <sz val="12"/>
        <rFont val="Calibri"/>
        <family val="2"/>
        <scheme val="minor"/>
      </rPr>
      <t xml:space="preserve">Click </t>
    </r>
    <r>
      <rPr>
        <u/>
        <sz val="12"/>
        <color theme="10"/>
        <rFont val="Calibri"/>
        <family val="2"/>
        <scheme val="minor"/>
      </rPr>
      <t>here</t>
    </r>
    <r>
      <rPr>
        <sz val="12"/>
        <rFont val="Calibri"/>
        <family val="2"/>
        <scheme val="minor"/>
      </rPr>
      <t xml:space="preserve"> for Impacts of Styrofoam Summary.</t>
    </r>
  </si>
  <si>
    <t>P7</t>
  </si>
  <si>
    <t xml:space="preserve">Any appliances or equipment purchased this year have been Energy Star-certified. </t>
  </si>
  <si>
    <t>P8</t>
  </si>
  <si>
    <t>We purchase EPEAT-certified computers and electronics whenever available.</t>
  </si>
  <si>
    <t>P9</t>
  </si>
  <si>
    <t xml:space="preserve">Before purchasing furniture, we checked the Resource Management website to see if surplus furniture was available; we repurposed and/or purchased used furniture, rather than purchasing new furniture. </t>
  </si>
  <si>
    <r>
      <rPr>
        <sz val="12"/>
        <rFont val="Calibri"/>
        <family val="2"/>
        <scheme val="minor"/>
      </rPr>
      <t xml:space="preserve">Click </t>
    </r>
    <r>
      <rPr>
        <u/>
        <sz val="12"/>
        <color theme="10"/>
        <rFont val="Calibri"/>
        <family val="2"/>
        <scheme val="minor"/>
      </rPr>
      <t>here</t>
    </r>
    <r>
      <rPr>
        <sz val="12"/>
        <rFont val="Calibri"/>
        <family val="2"/>
        <scheme val="minor"/>
      </rPr>
      <t xml:space="preserve"> for Surplus Property listing.</t>
    </r>
  </si>
  <si>
    <t>P10</t>
  </si>
  <si>
    <t>We have purchased furniture with recycled content.</t>
  </si>
  <si>
    <t>P11</t>
  </si>
  <si>
    <t>P12</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</si>
  <si>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sustainable caterers/restaurants.</t>
    </r>
  </si>
  <si>
    <t>TRANSPORTATION</t>
  </si>
  <si>
    <t>T1</t>
  </si>
  <si>
    <t>NOTE: Work with Megan to see if there is a good way to do a weighted calculation for this whole section that would follow this hierarchy: walk/bike; metro; carpool; high efficiency vehicle; SOV</t>
  </si>
  <si>
    <t>T2</t>
  </si>
  <si>
    <t>T3</t>
  </si>
  <si>
    <t>T4</t>
  </si>
  <si>
    <t>T5</t>
  </si>
  <si>
    <t>Worth 2 or 3?</t>
  </si>
  <si>
    <t>T6</t>
  </si>
  <si>
    <t>T7</t>
  </si>
  <si>
    <t>T8</t>
  </si>
  <si>
    <t>T9</t>
  </si>
  <si>
    <t>T10</t>
  </si>
  <si>
    <t>Our office has an account with Enterprise CarShare that enables our employees to utilize a CarShare vehicle for university business.</t>
  </si>
  <si>
    <t>T11</t>
  </si>
  <si>
    <r>
      <t xml:space="preserve">We walk, bike, take public transit, or use an Enterprise CarShare to meetings </t>
    </r>
    <r>
      <rPr>
        <b/>
        <sz val="12"/>
        <rFont val="Calibri"/>
        <family val="2"/>
        <scheme val="minor"/>
      </rPr>
      <t>between or off</t>
    </r>
    <r>
      <rPr>
        <sz val="12"/>
        <rFont val="Calibri"/>
        <family val="2"/>
        <scheme val="minor"/>
      </rPr>
      <t xml:space="preserve"> WUSTL campuses at least 75% of the time.</t>
    </r>
  </si>
  <si>
    <t>Original max: 23</t>
  </si>
  <si>
    <t>AWARENESS</t>
  </si>
  <si>
    <t>A1</t>
  </si>
  <si>
    <t>A7</t>
  </si>
  <si>
    <t>Our office has invited another office to participate in the Green Office Program.</t>
  </si>
  <si>
    <t>A2</t>
  </si>
  <si>
    <r>
      <rPr>
        <sz val="12"/>
        <rFont val="Calibri"/>
        <family val="2"/>
        <scheme val="minor"/>
      </rPr>
      <t xml:space="preserve">Click </t>
    </r>
    <r>
      <rPr>
        <u/>
        <sz val="12"/>
        <color rgb="FF0070C0"/>
        <rFont val="Calibri"/>
        <family val="2"/>
        <scheme val="minor"/>
      </rPr>
      <t>here</t>
    </r>
    <r>
      <rPr>
        <sz val="12"/>
        <rFont val="Calibri"/>
        <family val="2"/>
        <scheme val="minor"/>
      </rPr>
      <t xml:space="preserve"> to take the Sustainability Pledge.</t>
    </r>
  </si>
  <si>
    <t>A3</t>
  </si>
  <si>
    <r>
      <rPr>
        <sz val="12"/>
        <rFont val="Calibri"/>
        <family val="2"/>
        <scheme val="minor"/>
      </rPr>
      <t xml:space="preserve">Click </t>
    </r>
    <r>
      <rPr>
        <u/>
        <sz val="12"/>
        <color rgb="FF0070C0"/>
        <rFont val="Calibri"/>
        <family val="2"/>
        <scheme val="minor"/>
      </rPr>
      <t>here</t>
    </r>
    <r>
      <rPr>
        <sz val="12"/>
        <rFont val="Calibri"/>
        <family val="2"/>
        <scheme val="minor"/>
      </rPr>
      <t xml:space="preserve"> to sign up for the Sustainability Newsletter.</t>
    </r>
  </si>
  <si>
    <t>A9</t>
  </si>
  <si>
    <r>
      <rPr>
        <sz val="12"/>
        <rFont val="Calibri"/>
        <family val="2"/>
        <scheme val="minor"/>
      </rPr>
      <t xml:space="preserve">Click </t>
    </r>
    <r>
      <rPr>
        <u/>
        <sz val="12"/>
        <color rgb="FF0070C0"/>
        <rFont val="Calibri"/>
        <family val="2"/>
        <scheme val="minor"/>
      </rPr>
      <t>here</t>
    </r>
    <r>
      <rPr>
        <sz val="12"/>
        <rFont val="Calibri"/>
        <family val="2"/>
        <scheme val="minor"/>
      </rPr>
      <t xml:space="preserve"> to take the Green Monday pledge.</t>
    </r>
  </si>
  <si>
    <t>A4</t>
  </si>
  <si>
    <r>
      <rPr>
        <sz val="12"/>
        <rFont val="Calibri"/>
        <family val="2"/>
        <scheme val="minor"/>
      </rPr>
      <t xml:space="preserve">Click </t>
    </r>
    <r>
      <rPr>
        <u/>
        <sz val="12"/>
        <color theme="10"/>
        <rFont val="Calibri"/>
        <family val="2"/>
        <scheme val="minor"/>
      </rPr>
      <t>here</t>
    </r>
    <r>
      <rPr>
        <sz val="12"/>
        <rFont val="Calibri"/>
        <family val="2"/>
        <scheme val="minor"/>
      </rPr>
      <t xml:space="preserve"> for a listing of sustainability events on WashU's campus.</t>
    </r>
  </si>
  <si>
    <t>A5</t>
  </si>
  <si>
    <t>Our office has a posting board or pamphlet area to inform staff of sustainability ideas, reminders, announcements and resources.</t>
  </si>
  <si>
    <t>A6</t>
  </si>
  <si>
    <t>Our office reports building problems to our Facilities Zone Manager immediately, as those little problems can add up to big inefficiencies.</t>
  </si>
  <si>
    <t>A8</t>
  </si>
  <si>
    <t>A10</t>
  </si>
  <si>
    <t>Our office has set goals for improving sustainable operations next year.</t>
  </si>
  <si>
    <t>Our office has established a green team that meets at least 4 times a year and advances/coordinates sustainability efforts in the office.</t>
  </si>
  <si>
    <t>INNOVATIONS</t>
  </si>
  <si>
    <t>Effort</t>
  </si>
  <si>
    <t>Impact</t>
  </si>
  <si>
    <t>Year Implemented</t>
  </si>
  <si>
    <t>Points</t>
  </si>
  <si>
    <t>I1</t>
  </si>
  <si>
    <t>Low</t>
  </si>
  <si>
    <t>I2</t>
  </si>
  <si>
    <t>High</t>
  </si>
  <si>
    <t>I3</t>
  </si>
  <si>
    <t>I4</t>
  </si>
  <si>
    <t>I5</t>
  </si>
  <si>
    <t>I6</t>
  </si>
  <si>
    <t>I7</t>
  </si>
  <si>
    <t>I8</t>
  </si>
  <si>
    <t>Total Innovation Points</t>
  </si>
  <si>
    <t>Congratulations, you've completed the Green Office Checklist!</t>
  </si>
  <si>
    <t>Make sure to check the summary tab for your final score!</t>
  </si>
  <si>
    <r>
      <t xml:space="preserve">We do not use space heaters in the office OR we have replaced traditional space heaters with electric foot warmer mats.
</t>
    </r>
    <r>
      <rPr>
        <i/>
        <sz val="14"/>
        <color rgb="FF000000"/>
        <rFont val="Calibri"/>
        <family val="2"/>
        <scheme val="minor"/>
      </rPr>
      <t/>
    </r>
  </si>
  <si>
    <t>Examples</t>
  </si>
  <si>
    <t>OUR GOALS</t>
  </si>
  <si>
    <t>ACTION PLAN</t>
  </si>
  <si>
    <t>DEADLINE</t>
  </si>
  <si>
    <t>DOCUMENTS</t>
  </si>
  <si>
    <r>
      <t xml:space="preserve">Green Office Associates with the Office of Sustainability will recommend </t>
    </r>
    <r>
      <rPr>
        <b/>
        <i/>
        <sz val="12"/>
        <color rgb="FF8CB640"/>
        <rFont val="Calibri"/>
        <family val="2"/>
        <scheme val="minor"/>
      </rPr>
      <t xml:space="preserve">customized solutions </t>
    </r>
    <r>
      <rPr>
        <i/>
        <sz val="12"/>
        <rFont val="Calibri"/>
        <family val="2"/>
        <scheme val="minor"/>
      </rPr>
      <t xml:space="preserve">for your office here. </t>
    </r>
  </si>
  <si>
    <r>
      <t xml:space="preserve">Set some goals for your office that are both </t>
    </r>
    <r>
      <rPr>
        <b/>
        <i/>
        <sz val="12"/>
        <color rgb="FF8CB640"/>
        <rFont val="Calibri"/>
        <family val="2"/>
        <scheme val="minor"/>
      </rPr>
      <t xml:space="preserve">aspirational </t>
    </r>
    <r>
      <rPr>
        <i/>
        <sz val="12"/>
        <rFont val="Calibri"/>
        <family val="2"/>
        <scheme val="minor"/>
      </rPr>
      <t>and</t>
    </r>
    <r>
      <rPr>
        <b/>
        <i/>
        <sz val="12"/>
        <color rgb="FF8CB640"/>
        <rFont val="Calibri"/>
        <family val="2"/>
        <scheme val="minor"/>
      </rPr>
      <t xml:space="preserve"> achievable.</t>
    </r>
    <r>
      <rPr>
        <i/>
        <sz val="12"/>
        <rFont val="Calibri"/>
        <family val="2"/>
        <scheme val="minor"/>
      </rPr>
      <t xml:space="preserve"> </t>
    </r>
  </si>
  <si>
    <r>
      <rPr>
        <b/>
        <i/>
        <sz val="12"/>
        <color rgb="FF8CB640"/>
        <rFont val="Calibri"/>
        <family val="2"/>
        <scheme val="minor"/>
      </rPr>
      <t>When</t>
    </r>
    <r>
      <rPr>
        <i/>
        <sz val="12"/>
        <rFont val="Calibri"/>
        <family val="2"/>
        <scheme val="minor"/>
      </rPr>
      <t xml:space="preserve"> will your goal be accomplished? </t>
    </r>
  </si>
  <si>
    <t>Welcome to 
the Green Office Program!</t>
  </si>
  <si>
    <t>CONGRATULATIONS!  You are certified as:</t>
  </si>
  <si>
    <t>Certified offices receive a custom plaque made from repurposed wood.</t>
  </si>
  <si>
    <t xml:space="preserve">We adjust window treatments to reduce heat load, depending on the season. </t>
  </si>
  <si>
    <t xml:space="preserve">We turn off copiers and printers each night and have enabled sleep mode. </t>
  </si>
  <si>
    <t>Each workstation has a power strip that office members turn off over weekends, vacations and holidays.</t>
  </si>
  <si>
    <t>We program HVAC setback schedules to reduce heating/cooling when the office is unoccupied.</t>
  </si>
  <si>
    <t xml:space="preserve">We have eliminated individual office trash bins in favor of community trash bins or small scale hanging trash bins. </t>
  </si>
  <si>
    <t>We sell unused furniture on WashU's surplus management online marketplace or donate to organizations who reuse or recycle furniture.</t>
  </si>
  <si>
    <t>We collect single-sided scrap paper in a central location for reuse.</t>
  </si>
  <si>
    <t>We safely package and share food leftover from events.</t>
  </si>
  <si>
    <t>We specifically request vegetable or water-based inks.</t>
  </si>
  <si>
    <r>
      <t>We accurately estimate large-quantity print jobs to avoid surplus; we use small batch printing to prevent materials from becoming out of date.</t>
    </r>
    <r>
      <rPr>
        <i/>
        <sz val="12"/>
        <rFont val="Calibri"/>
        <family val="2"/>
        <scheme val="minor"/>
      </rPr>
      <t/>
    </r>
  </si>
  <si>
    <t>We use inter-office envelopes instead of regular envelopes whenever possible.</t>
  </si>
  <si>
    <t>We have contacted catalog distributors to discontinue unwanted subscriptions.</t>
  </si>
  <si>
    <r>
      <rPr>
        <sz val="12"/>
        <rFont val="Calibri"/>
        <family val="2"/>
        <scheme val="minor"/>
      </rPr>
      <t>Our filing, billing, invoicing, and internal documents are primarily electronic.</t>
    </r>
    <r>
      <rPr>
        <i/>
        <sz val="12"/>
        <rFont val="Calibri"/>
        <family val="2"/>
        <scheme val="minor"/>
      </rPr>
      <t xml:space="preserve"> </t>
    </r>
  </si>
  <si>
    <t>Adequate bike rack space near our office has been analyzed, and we have contacted the Facilities Department about installing more racks if necessary.</t>
  </si>
  <si>
    <t>We decrease lighting usage when natural light is an option.</t>
  </si>
  <si>
    <t>We do not use individual printers.</t>
  </si>
  <si>
    <t xml:space="preserve">We make a habit of taking the stairs over the elevator. </t>
  </si>
  <si>
    <t xml:space="preserve">50% of office members have taken the Green Monday pledge. </t>
  </si>
  <si>
    <t>75% of office members have attended a sustainability event in the past year, on or off campus.</t>
  </si>
  <si>
    <t>GATHERING INFORMATION</t>
  </si>
  <si>
    <t>COMPLETING THE CHECKLIST</t>
  </si>
  <si>
    <t>We do not purchase or provide bottled water for meetings, catered meals, or events.</t>
  </si>
  <si>
    <t>For meetings and events with catered food, we use vendors that offer reusable, recyclable, or compostable products.</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</si>
  <si>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instructions to start a bike share program.</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</si>
  <si>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campus transportation information.</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</si>
  <si>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information about applying for and using your U-Pass.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</si>
  <si>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about using MetroLink.</t>
    </r>
  </si>
  <si>
    <t>A12</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</si>
  <si>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Power Save Instructions.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</si>
  <si>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more.</t>
    </r>
  </si>
  <si>
    <r>
      <rPr>
        <sz val="12"/>
        <rFont val="Calibri"/>
        <family val="2"/>
        <scheme val="minor"/>
      </rPr>
      <t xml:space="preserve">Click </t>
    </r>
    <r>
      <rPr>
        <u/>
        <sz val="12"/>
        <color rgb="FF005F85"/>
        <rFont val="Calibri"/>
        <family val="2"/>
        <scheme val="minor"/>
      </rPr>
      <t>here</t>
    </r>
    <r>
      <rPr>
        <sz val="12"/>
        <rFont val="Calibri"/>
        <family val="2"/>
        <scheme val="minor"/>
      </rPr>
      <t xml:space="preserve"> for campus recycling information. To schedule a Recycling Genius Presentation, contact sustainability@wustl.edu.</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</si>
  <si>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information about purchasing printer paper and details on responsible forestry certifications.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</si>
  <si>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learn about making environmentally friendly purchases through Office Essentials.</t>
    </r>
  </si>
  <si>
    <t xml:space="preserve">Our coffee makers are thermal carafes or single cup rather than a traditional hot plate (i.e. coffee maker is used as needed; hot plate is not used to keep coffee warm throughout the day). </t>
  </si>
  <si>
    <t>Responses</t>
  </si>
  <si>
    <t>BONUS</t>
  </si>
  <si>
    <t xml:space="preserve">The Green Office Program was developed as a partnership between Resource Management and the Office of Sustainability in 2012 as a way to connect WashU's offices and departments to institution-wide policies and best practices. Participants play a critical role in achieving sustainability goals. </t>
  </si>
  <si>
    <t>We have discussed recycling protocols in the last year at a staff meeting or through a Recycling Genius presentation.</t>
  </si>
  <si>
    <t>POSSIBLE</t>
  </si>
  <si>
    <r>
      <rPr>
        <b/>
        <sz val="12"/>
        <color rgb="FF000000"/>
        <rFont val="Calibri"/>
        <family val="2"/>
        <scheme val="minor"/>
      </rPr>
      <t xml:space="preserve">OFFICES OF 25+: </t>
    </r>
    <r>
      <rPr>
        <sz val="12"/>
        <color rgb="FF000000"/>
        <rFont val="Calibri"/>
        <family val="2"/>
        <scheme val="minor"/>
      </rPr>
      <t>% of Office Participants</t>
    </r>
  </si>
  <si>
    <t xml:space="preserve">Our office sends courtesy reminders to staff to turn off all lights and equipment, set thermostats low, and close window treatments for vacations, holidays and breaks. </t>
  </si>
  <si>
    <r>
      <t>When dining</t>
    </r>
    <r>
      <rPr>
        <b/>
        <sz val="12"/>
        <rFont val="Calibri"/>
        <family val="2"/>
        <scheme val="minor"/>
      </rPr>
      <t xml:space="preserve"> out of the office</t>
    </r>
    <r>
      <rPr>
        <sz val="12"/>
        <rFont val="Calibri"/>
        <family val="2"/>
        <scheme val="minor"/>
      </rPr>
      <t xml:space="preserve"> (e.g. at campus dining locations), we use reusable mugs, water bottles, and/or plates and Eco-to-go boxes.</t>
    </r>
  </si>
  <si>
    <r>
      <t xml:space="preserve">↓↓ Complete this section. </t>
    </r>
    <r>
      <rPr>
        <b/>
        <sz val="14"/>
        <color rgb="FFFF0000"/>
        <rFont val="Calibri"/>
        <family val="2"/>
      </rPr>
      <t>↓↓</t>
    </r>
  </si>
  <si>
    <t xml:space="preserve">Printer/copier paper meets criteria for sustainable sourcing: </t>
  </si>
  <si>
    <t>Number of office members who have an annual parking permit that allows for daily parking:</t>
  </si>
  <si>
    <t>Number of office members have a U-Pass and use it at least once a month:</t>
  </si>
  <si>
    <t>Number of people who drive hybrid, electric or fuel-efficient vehicles with 40 mpg (combined) or higher for commuting to work:</t>
  </si>
  <si>
    <t>Number of people who use multi-modal transit (combination of walk, bike, metro bus, metro train, and/or carpooling):</t>
  </si>
  <si>
    <t>Number of people who carpool and/or utilize the Bearly Drivers program:</t>
  </si>
  <si>
    <t>Number of people who walk or bike:</t>
  </si>
  <si>
    <t>A11</t>
  </si>
  <si>
    <t>Our paper has ______ percentage post-consumer recycled content.</t>
  </si>
  <si>
    <t>We specifically request paper with ______ percentage post-consumer recycled content.</t>
  </si>
  <si>
    <t>Yes, 85 percent or more</t>
  </si>
  <si>
    <t>Yes, 50 percent</t>
  </si>
  <si>
    <t>Submission Date</t>
  </si>
  <si>
    <t>Defining your office space is an important step in the process. It can be defined by shared equipment (like printers) or shared areas (like a kitchenette) or it may be based on a Departmental grouping. Please briefly explain how you defined yours.</t>
  </si>
  <si>
    <r>
      <t xml:space="preserve">To participate in the program, please </t>
    </r>
    <r>
      <rPr>
        <b/>
        <sz val="12"/>
        <rFont val="Calibri"/>
        <family val="2"/>
        <scheme val="minor"/>
      </rPr>
      <t>complete the 'User Registration' section</t>
    </r>
    <r>
      <rPr>
        <sz val="12"/>
        <rFont val="Calibri"/>
        <family val="2"/>
        <scheme val="minor"/>
      </rPr>
      <t xml:space="preserve"> directly below this box. 
Then, go through </t>
    </r>
    <r>
      <rPr>
        <b/>
        <sz val="12"/>
        <rFont val="Calibri"/>
        <family val="2"/>
        <scheme val="minor"/>
      </rPr>
      <t>each tab</t>
    </r>
    <r>
      <rPr>
        <sz val="12"/>
        <rFont val="Calibri"/>
        <family val="2"/>
        <scheme val="minor"/>
      </rPr>
      <t xml:space="preserve"> at the bottom and select your responses for each category. 
The subtotal from each category will automatically populate the table on the left hand side of this page and assign the appropriate certification level.
Once you've completed these steps, please save and</t>
    </r>
    <r>
      <rPr>
        <b/>
        <sz val="12"/>
        <rFont val="Calibri"/>
        <family val="2"/>
        <scheme val="minor"/>
      </rPr>
      <t xml:space="preserve"> email this document to sustainability@wustl.edu</t>
    </r>
    <r>
      <rPr>
        <sz val="12"/>
        <rFont val="Calibri"/>
        <family val="2"/>
        <scheme val="minor"/>
      </rPr>
      <t xml:space="preserve"> for review and to complete your office certification. </t>
    </r>
  </si>
  <si>
    <t>Office Name 
(as it should appear on your plaque)</t>
  </si>
  <si>
    <t>Registered</t>
  </si>
  <si>
    <r>
      <rPr>
        <sz val="12"/>
        <rFont val="Calibri"/>
        <family val="2"/>
        <scheme val="minor"/>
      </rPr>
      <t xml:space="preserve">Click </t>
    </r>
    <r>
      <rPr>
        <u/>
        <sz val="12"/>
        <color rgb="FF0070C0"/>
        <rFont val="Calibri"/>
        <family val="2"/>
        <scheme val="minor"/>
      </rPr>
      <t>here</t>
    </r>
    <r>
      <rPr>
        <sz val="12"/>
        <rFont val="Calibri"/>
        <family val="2"/>
        <scheme val="minor"/>
      </rPr>
      <t xml:space="preserve"> to review the WashU temperature set point policy.</t>
    </r>
  </si>
  <si>
    <t>We program temperatures to 74°-76° in the summer and to 67°- 70° in the winter.</t>
  </si>
  <si>
    <t>Describe any questions, barriers, or comments you have. If you selected "N/A" above, please explain why.</t>
  </si>
  <si>
    <r>
      <rPr>
        <b/>
        <sz val="12"/>
        <color rgb="FF005F85"/>
        <rFont val="Calibri"/>
        <family val="2"/>
        <scheme val="minor"/>
      </rPr>
      <t xml:space="preserve">       Select the appropriate response for each item from the drop-down menu. 
       Questions with a </t>
    </r>
    <r>
      <rPr>
        <b/>
        <sz val="12"/>
        <color rgb="FFFF0000"/>
        <rFont val="Calibri"/>
        <family val="2"/>
        <scheme val="minor"/>
      </rPr>
      <t>red flag</t>
    </r>
    <r>
      <rPr>
        <b/>
        <sz val="12"/>
        <color rgb="FF005F85"/>
        <rFont val="Calibri"/>
        <family val="2"/>
        <scheme val="minor"/>
      </rPr>
      <t xml:space="preserve"> in the corner of the cell offer tips and further explanation.
       Questions with a        icon can be answered through the survey response report. 
</t>
    </r>
    <r>
      <rPr>
        <b/>
        <sz val="16"/>
        <color rgb="FF8CB640"/>
        <rFont val="Calibri"/>
        <family val="2"/>
        <scheme val="minor"/>
      </rPr>
      <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</si>
  <si>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a free service to cancel catalog subscriptions.</t>
    </r>
  </si>
  <si>
    <r>
      <rPr>
        <sz val="12"/>
        <rFont val="Calibri"/>
        <family val="2"/>
        <scheme val="minor"/>
      </rPr>
      <t xml:space="preserve">Click </t>
    </r>
    <r>
      <rPr>
        <u/>
        <sz val="12"/>
        <color rgb="FF0070C0"/>
        <rFont val="Calibri"/>
        <family val="2"/>
        <scheme val="minor"/>
      </rPr>
      <t>here</t>
    </r>
    <r>
      <rPr>
        <sz val="12"/>
        <rFont val="Calibri"/>
        <family val="2"/>
        <scheme val="minor"/>
      </rPr>
      <t xml:space="preserve"> to download a How-to Guide for Double Sided Printing.</t>
    </r>
  </si>
  <si>
    <t>Desk lamps and task lighting have LED bulbs (not incandescent bulbs or CFLs).</t>
  </si>
  <si>
    <t>Were you referred to the Green Office Program by another Green Office? If so, please list the office name and individual here.</t>
  </si>
  <si>
    <t>Our eligible office equipment and kitchen appliances are Energy Star certified (printer, copy machine, refrigerator, etc.).</t>
  </si>
  <si>
    <t>We store office supplies, such as paper clips, binder clips, and folders, in a common area to reuse and recirculate; we donate items that are no longer needed.</t>
  </si>
  <si>
    <t>W6</t>
  </si>
  <si>
    <t>New Resource Coming: How to set up secure release printing on a networked office printer.</t>
  </si>
  <si>
    <r>
      <t xml:space="preserve">When </t>
    </r>
    <r>
      <rPr>
        <b/>
        <sz val="12"/>
        <rFont val="Calibri"/>
        <family val="2"/>
        <scheme val="minor"/>
      </rPr>
      <t>in the office</t>
    </r>
    <r>
      <rPr>
        <sz val="12"/>
        <rFont val="Calibri"/>
        <family val="2"/>
        <scheme val="minor"/>
      </rPr>
      <t xml:space="preserve">, we use reusable plates, utensils, mugs, and water bottles. </t>
    </r>
  </si>
  <si>
    <t>Out-of-office printing meets criteria for sustainable sourcing:</t>
  </si>
  <si>
    <t xml:space="preserve">Our outreach materials and brochures are electronic. </t>
  </si>
  <si>
    <r>
      <rPr>
        <b/>
        <sz val="12"/>
        <rFont val="Calibri"/>
        <family val="2"/>
        <scheme val="minor"/>
      </rPr>
      <t>Our office members make an effort to reduce single-occupant commutes to work.</t>
    </r>
    <r>
      <rPr>
        <sz val="12"/>
        <rFont val="Calibri"/>
        <family val="2"/>
        <scheme val="minor"/>
      </rPr>
      <t xml:space="preserve"> 
Enter the number of office members who use each transportation mode 60% or more of the time. 
Do not double count people who use multiple modes. </t>
    </r>
  </si>
  <si>
    <t>Number of people who use public transit:</t>
  </si>
  <si>
    <t>We have a designated office bicycle parked near the office for campus transportation.</t>
  </si>
  <si>
    <t>We purchase appropriately sized fleet vehicles with the highest fuel efficiency possible within the vehicle class.</t>
  </si>
  <si>
    <t>We encourage out-of-town visitors to use MetroLink to travel to and from the airport, and we provide them with the appropriate resources to do so.</t>
  </si>
  <si>
    <t>In the last 12 months, we have had an all-employee discussion on alternative transportation options or have arranged a presentation from WashU's Alternative Transportation Coordinator.</t>
  </si>
  <si>
    <t>50% or more of our office community formed an Active Transportation Month Team during Active Transportation Month (April and October).</t>
  </si>
  <si>
    <r>
      <rPr>
        <sz val="12"/>
        <rFont val="Calibri"/>
        <family val="2"/>
        <scheme val="minor"/>
      </rPr>
      <t xml:space="preserve">Click </t>
    </r>
    <r>
      <rPr>
        <u/>
        <sz val="12"/>
        <color rgb="FF0070C0"/>
        <rFont val="Calibri"/>
        <family val="2"/>
        <scheme val="minor"/>
      </rPr>
      <t>here</t>
    </r>
    <r>
      <rPr>
        <sz val="12"/>
        <rFont val="Calibri"/>
        <family val="2"/>
        <scheme val="minor"/>
      </rPr>
      <t xml:space="preserve"> for information about the Enterprise CarShare program.</t>
    </r>
  </si>
  <si>
    <r>
      <t>Our department website has our Green Office seal and/or a link to the WashU Sustainability website.</t>
    </r>
    <r>
      <rPr>
        <i/>
        <sz val="12"/>
        <color rgb="FF000000"/>
        <rFont val="Calibri"/>
        <family val="2"/>
        <scheme val="minor"/>
      </rPr>
      <t xml:space="preserve"> </t>
    </r>
  </si>
  <si>
    <r>
      <rPr>
        <sz val="12"/>
        <rFont val="Calibri"/>
        <family val="2"/>
        <scheme val="minor"/>
      </rPr>
      <t xml:space="preserve">Click </t>
    </r>
    <r>
      <rPr>
        <u/>
        <sz val="12"/>
        <color rgb="FF0070C0"/>
        <rFont val="Calibri"/>
        <family val="2"/>
        <scheme val="minor"/>
      </rPr>
      <t>here</t>
    </r>
    <r>
      <rPr>
        <sz val="12"/>
        <rFont val="Calibri"/>
        <family val="2"/>
        <scheme val="minor"/>
      </rPr>
      <t xml:space="preserve"> for WashU's Sustainability website and examples for incorporating it into your departmental website.</t>
    </r>
  </si>
  <si>
    <t>Most office members have taken the Sustainability Pledge (&gt;90%).</t>
  </si>
  <si>
    <t>Most office members have signed up for the Office of Sustainability Newsletter (&gt;90%).</t>
  </si>
  <si>
    <t>Contact your maintenance operations (935-5544) to address maintenance concerns.</t>
  </si>
  <si>
    <t>An optional tab is provided to record your goals. Use the goal-setting tab or state goals in the comments section below.</t>
  </si>
  <si>
    <t>The Office of Sustainability sends out reminders to Green Office Liaisons before major breaks, which you can forward to office members.</t>
  </si>
  <si>
    <r>
      <t xml:space="preserve">Tell us about sustainability innovations undertaken by your office that are not captured by the previous checklist items. 
An innovation can be any action or policy that is </t>
    </r>
    <r>
      <rPr>
        <b/>
        <sz val="12"/>
        <color rgb="FF8CB640"/>
        <rFont val="Calibri"/>
        <family val="2"/>
        <scheme val="minor"/>
      </rPr>
      <t>currently in effect</t>
    </r>
    <r>
      <rPr>
        <sz val="12"/>
        <rFont val="Calibri"/>
        <family val="2"/>
        <scheme val="minor"/>
      </rPr>
      <t xml:space="preserve">, has been implemented in the </t>
    </r>
    <r>
      <rPr>
        <b/>
        <sz val="12"/>
        <color rgb="FF8CB640"/>
        <rFont val="Calibri"/>
        <family val="2"/>
        <scheme val="minor"/>
      </rPr>
      <t>past three years</t>
    </r>
    <r>
      <rPr>
        <sz val="12"/>
        <rFont val="Calibri"/>
        <family val="2"/>
        <scheme val="minor"/>
      </rPr>
      <t xml:space="preserve">, and </t>
    </r>
    <r>
      <rPr>
        <b/>
        <sz val="12"/>
        <color rgb="FF8CB640"/>
        <rFont val="Calibri"/>
        <family val="2"/>
        <scheme val="minor"/>
      </rPr>
      <t>advances your office's sustainability</t>
    </r>
    <r>
      <rPr>
        <sz val="12"/>
        <rFont val="Calibri"/>
        <family val="2"/>
        <scheme val="minor"/>
      </rPr>
      <t xml:space="preserve">. 
Please describe both the effort and impact of each innovation in detail, and provide quantifications if possible. In the "Year Implemented" column, type the year the innovation first began in your office. </t>
    </r>
  </si>
  <si>
    <t>I9</t>
  </si>
  <si>
    <r>
      <t xml:space="preserve">We have enabled power mode so that all monitors dim after 2 minutes and turn off after 5 minutes; all computers sleep after 15 minutes. </t>
    </r>
    <r>
      <rPr>
        <i/>
        <sz val="12"/>
        <color rgb="FF000000"/>
        <rFont val="Calibri"/>
        <family val="2"/>
        <scheme val="minor"/>
      </rPr>
      <t xml:space="preserve"> </t>
    </r>
  </si>
  <si>
    <t>We set paper margin settings default to 0.75" or less on all sides in order to decrease the length of documents printed.</t>
  </si>
  <si>
    <r>
      <rPr>
        <sz val="16"/>
        <rFont val="Calibri"/>
        <family val="2"/>
        <scheme val="minor"/>
      </rPr>
      <t xml:space="preserve">Click </t>
    </r>
    <r>
      <rPr>
        <u/>
        <sz val="16"/>
        <color theme="10"/>
        <rFont val="Calibri"/>
        <family val="2"/>
        <scheme val="minor"/>
      </rPr>
      <t>here</t>
    </r>
    <r>
      <rPr>
        <sz val="16"/>
        <rFont val="Calibri"/>
        <family val="2"/>
        <scheme val="minor"/>
      </rPr>
      <t xml:space="preserve"> for the full innovation policy.</t>
    </r>
  </si>
  <si>
    <t>Our computers are set to print double-sided by default.</t>
  </si>
  <si>
    <t xml:space="preserve">o Low effort, low impact: “25% of our office members have joined the WashU CSA, receiving local produce every other week.” (1 point)
o Low effort, low impact: "Our office has created a reusable dry-erase inventory sheet to replace a 10 page inventory sheet that was printed weekly." (1 point)
o Low effort, high impact: “Our department eliminated the production of a 14 page brochure and made it only available electronically. The brochure was previously mailed to approximately 12,000 people.” (2 points)
o Low effort, high impact: “Within the last 12 months, our department switched to an electronic signature form to confirm contracts for provide services across campus, avoiding the printing of an estimated 5,000 sheets of paper annually.” (2 points)
o High effort, low impact: “We collect compostable materials; an office member brings it home to compost ” OR "We collect compostable materials and bring them to a collection point on campus." (2 points)
o High effort, low impact: "We collect soft plastic bags and packaging from our office and take them to the grocery store for recycling." (2 points)
o High effort, high impact: “Within the last 12 months, our office initiated a lighting audit and had all lighting fixtures updated to energy efficient LED bulbs.” (3 points)
o High effort, high impact: “Within the last 12 months, our office organized an electronics recycling event for the WashU campus.” (3 points)
o High effort, high impact: “Within the last 12 months, our office organized an event that served food 5,000 people as a zero waste event - all disposables were compostable or recyclable.” (3 points)
</t>
  </si>
  <si>
    <t>Invite the office of sustainability to attend a staff meeting. We will present on materials that will earn your office points in the following areas: W-4 and T-7.</t>
  </si>
  <si>
    <r>
      <t xml:space="preserve">Does your office have 25 or more members? For an office of 25+, you will receive additional points for high participation in the Green Office survey. 
</t>
    </r>
    <r>
      <rPr>
        <i/>
        <sz val="12"/>
        <color rgb="FF000000"/>
        <rFont val="Calibri"/>
        <family val="2"/>
        <scheme val="minor"/>
      </rPr>
      <t>To earn this point, you must enter</t>
    </r>
    <r>
      <rPr>
        <b/>
        <i/>
        <sz val="12"/>
        <color rgb="FF000000"/>
        <rFont val="Calibri"/>
        <family val="2"/>
        <scheme val="minor"/>
      </rPr>
      <t xml:space="preserve"> both</t>
    </r>
    <r>
      <rPr>
        <i/>
        <sz val="12"/>
        <color rgb="FF000000"/>
        <rFont val="Calibri"/>
        <family val="2"/>
        <scheme val="minor"/>
      </rPr>
      <t xml:space="preserve"> the number of office members and number of survey responses on the "Summary" tab.</t>
    </r>
  </si>
  <si>
    <r>
      <t xml:space="preserve">Put together a simple action plan to </t>
    </r>
    <r>
      <rPr>
        <b/>
        <i/>
        <sz val="12"/>
        <color rgb="FF8CB640"/>
        <rFont val="Calibri"/>
        <family val="2"/>
        <scheme val="minor"/>
      </rPr>
      <t>accomplish</t>
    </r>
    <r>
      <rPr>
        <i/>
        <sz val="12"/>
        <rFont val="Calibri"/>
        <family val="2"/>
        <scheme val="minor"/>
      </rPr>
      <t xml:space="preserve"> the goal.</t>
    </r>
    <r>
      <rPr>
        <b/>
        <i/>
        <sz val="12"/>
        <color rgb="FF8CB640"/>
        <rFont val="Calibri"/>
        <family val="2"/>
        <scheme val="minor"/>
      </rPr>
      <t xml:space="preserve"> Assign a person</t>
    </r>
    <r>
      <rPr>
        <i/>
        <sz val="12"/>
        <rFont val="Calibri"/>
        <family val="2"/>
        <scheme val="minor"/>
      </rPr>
      <t xml:space="preserve"> responsible for making it happen. </t>
    </r>
  </si>
  <si>
    <t>RECOMENDATIONS</t>
  </si>
  <si>
    <t>Office Location 
(include campus, building and campus box #)</t>
  </si>
  <si>
    <r>
      <rPr>
        <sz val="12"/>
        <rFont val="Calibri"/>
        <family val="2"/>
        <scheme val="minor"/>
      </rPr>
      <t xml:space="preserve">Click </t>
    </r>
    <r>
      <rPr>
        <u/>
        <sz val="12"/>
        <color theme="10"/>
        <rFont val="Calibri"/>
        <family val="2"/>
        <scheme val="minor"/>
      </rPr>
      <t>here</t>
    </r>
    <r>
      <rPr>
        <sz val="12"/>
        <rFont val="Calibri"/>
        <family val="2"/>
        <scheme val="minor"/>
      </rPr>
      <t xml:space="preserve"> for WashU transportation resources.</t>
    </r>
  </si>
  <si>
    <r>
      <t xml:space="preserve">Some questions require gathering information about the individual behaviors of office members. To </t>
    </r>
    <r>
      <rPr>
        <b/>
        <sz val="12"/>
        <color rgb="FF000000"/>
        <rFont val="Calibri"/>
        <family val="2"/>
        <scheme val="minor"/>
      </rPr>
      <t>request a standard survey</t>
    </r>
    <r>
      <rPr>
        <sz val="12"/>
        <color rgb="FF000000"/>
        <rFont val="Calibri"/>
        <family val="2"/>
        <scheme val="minor"/>
      </rPr>
      <t xml:space="preserve"> to help collect this information, email sustainability@wustl.edu. Unless otherwise specified, select "Yes" if 90% of respondents answer "Yes" on the survey. 
</t>
    </r>
    <r>
      <rPr>
        <b/>
        <sz val="12"/>
        <color rgb="FFFF0000"/>
        <rFont val="Calibri"/>
        <family val="2"/>
        <scheme val="minor"/>
      </rPr>
      <t xml:space="preserve">Offices of 25+ members </t>
    </r>
    <r>
      <rPr>
        <b/>
        <sz val="12"/>
        <rFont val="Calibri"/>
        <family val="2"/>
        <scheme val="minor"/>
      </rPr>
      <t>are required to collect responses from at least 75% of office members through the standard survey mentioned above.</t>
    </r>
    <r>
      <rPr>
        <sz val="12"/>
        <color rgb="FF000000"/>
        <rFont val="Calibri"/>
        <family val="2"/>
        <scheme val="minor"/>
      </rPr>
      <t xml:space="preserve"> Please do not complete the checklist until you have collected responses from at least 75% of office members.</t>
    </r>
  </si>
  <si>
    <r>
      <rPr>
        <b/>
        <sz val="12"/>
        <rFont val="Calibri"/>
        <family val="2"/>
        <scheme val="minor"/>
      </rPr>
      <t xml:space="preserve">OFFICES OF 25+: </t>
    </r>
    <r>
      <rPr>
        <sz val="12"/>
        <rFont val="Calibri"/>
        <family val="2"/>
        <scheme val="minor"/>
      </rPr>
      <t xml:space="preserve"># of Survey Responses 
</t>
    </r>
    <r>
      <rPr>
        <i/>
        <sz val="12"/>
        <color rgb="FFFF0000"/>
        <rFont val="Calibri"/>
        <family val="2"/>
        <scheme val="minor"/>
      </rPr>
      <t xml:space="preserve">Leave blank </t>
    </r>
    <r>
      <rPr>
        <i/>
        <sz val="12"/>
        <rFont val="Calibri"/>
        <family val="2"/>
        <scheme val="minor"/>
      </rPr>
      <t>if you do not use the survey.</t>
    </r>
  </si>
  <si>
    <t>We turn off lights in unoccupied rooms (vacant for 5 minutes or more) 
OR automatic motion sensor lights have been installed and are working correctly.</t>
  </si>
  <si>
    <t>New Resource Coming: Evaluating coffee makers from a waste perspective.</t>
  </si>
  <si>
    <r>
      <rPr>
        <sz val="12"/>
        <rFont val="Calibri"/>
        <family val="2"/>
        <scheme val="minor"/>
      </rPr>
      <t>Verify</t>
    </r>
    <r>
      <rPr>
        <sz val="12"/>
        <color theme="10"/>
        <rFont val="Calibri"/>
        <family val="2"/>
        <scheme val="minor"/>
      </rPr>
      <t xml:space="preserve"> </t>
    </r>
    <r>
      <rPr>
        <sz val="12"/>
        <rFont val="Calibri"/>
        <family val="2"/>
        <scheme val="minor"/>
      </rPr>
      <t xml:space="preserve">an item is EPEAT certified through a </t>
    </r>
    <r>
      <rPr>
        <u/>
        <sz val="12"/>
        <color rgb="FF0070C0"/>
        <rFont val="Calibri"/>
        <family val="2"/>
        <scheme val="minor"/>
      </rPr>
      <t>quick search</t>
    </r>
    <r>
      <rPr>
        <sz val="12"/>
        <color theme="10"/>
        <rFont val="Calibri"/>
        <family val="2"/>
        <scheme val="minor"/>
      </rPr>
      <t xml:space="preserve"> </t>
    </r>
    <r>
      <rPr>
        <sz val="12"/>
        <rFont val="Calibri"/>
        <family val="2"/>
        <scheme val="minor"/>
      </rPr>
      <t xml:space="preserve">before finalizing your purchase. Note that most items purchased through WashU's preferred suppliers meet the EPEAT certification criteria (including most DELL and Apple products). </t>
    </r>
  </si>
  <si>
    <t>Would you like to increase sustainability awareness among your officemates while earning points? Invite a representative from the Office of Sustainability to present at a staff meeting. We will cover a range of topics and introduce Green Office best practices. 
You will earn points for both W-4 and T-7.</t>
  </si>
  <si>
    <r>
      <t xml:space="preserve">BONUS: Has your office moved up a level since your last certification 
(i.e. Bronze to Silver)? 
</t>
    </r>
    <r>
      <rPr>
        <b/>
        <sz val="12"/>
        <color theme="0"/>
        <rFont val="Calibri"/>
        <family val="2"/>
        <scheme val="minor"/>
      </rPr>
      <t>Email the sustainability@wustl.edu if you are unsure of your last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</si>
</sst>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81" x14ac:knownFonts="1">
    <font>
      <sz val="10"/>
      <name val="Arial"/>
    </font>
    <font>
      <sz val="11"/>
      <color theme="1"/>
      <name val="Calibri"/>
      <family val="2"/>
      <scheme val="minor"/>
    </font>
    <font>
      <u/>
      <sz val="10"/>
      <color theme="11"/>
      <name val="Arial"/>
      <family val="2"/>
    </font>
    <font>
      <u/>
      <sz val="10"/>
      <color theme="10"/>
      <name val="Arial"/>
      <family val="2"/>
    </font>
    <font>
      <b/>
      <sz val="11"/>
      <color theme="0"/>
      <name val="Calibri"/>
      <family val="2"/>
      <scheme val="minor"/>
    </font>
    <font>
      <sz val="11"/>
      <color rgb="FFFF0000"/>
      <name val="Calibri"/>
      <family val="2"/>
      <scheme val="minor"/>
    </font>
    <font>
      <sz val="11"/>
      <color rgb="FF000000"/>
      <name val="Calibri"/>
      <family val="2"/>
      <scheme val="minor"/>
    </font>
    <font>
      <sz val="10"/>
      <name val="Calibri"/>
      <family val="2"/>
      <scheme val="minor"/>
    </font>
    <font>
      <b/>
      <sz val="11"/>
      <color rgb="FF000000"/>
      <name val="Calibri"/>
      <family val="2"/>
      <scheme val="minor"/>
    </font>
    <font>
      <b/>
      <sz val="16"/>
      <color theme="0"/>
      <name val="Calibri"/>
      <family val="2"/>
      <scheme val="minor"/>
    </font>
    <font>
      <b/>
      <sz val="12"/>
      <color theme="0"/>
      <name val="Calibri"/>
      <family val="2"/>
      <scheme val="minor"/>
    </font>
    <font>
      <b/>
      <sz val="10"/>
      <color theme="0"/>
      <name val="Calibri"/>
      <family val="2"/>
      <scheme val="minor"/>
    </font>
    <font>
      <sz val="10"/>
      <color rgb="FF000000"/>
      <name val="Calibri"/>
      <family val="2"/>
      <scheme val="minor"/>
    </font>
    <font>
      <i/>
      <sz val="11"/>
      <color rgb="FF000000"/>
      <name val="Calibri"/>
      <family val="2"/>
      <scheme val="minor"/>
    </font>
    <font>
      <sz val="11"/>
      <name val="Calibri"/>
      <family val="2"/>
      <scheme val="minor"/>
    </font>
    <font>
      <b/>
      <sz val="12"/>
      <color rgb="FF000000"/>
      <name val="Calibri"/>
      <family val="2"/>
      <scheme val="minor"/>
    </font>
    <font>
      <sz val="18"/>
      <color rgb="FF000000"/>
      <name val="Calibri"/>
      <family val="2"/>
      <scheme val="minor"/>
    </font>
    <font>
      <sz val="12"/>
      <color rgb="FF000000"/>
      <name val="Calibri"/>
      <family val="2"/>
      <scheme val="minor"/>
    </font>
    <font>
      <sz val="14"/>
      <color rgb="FF000000"/>
      <name val="Calibri"/>
      <family val="2"/>
      <scheme val="minor"/>
    </font>
    <font>
      <b/>
      <sz val="15"/>
      <color rgb="FF000000"/>
      <name val="Calibri"/>
      <family val="2"/>
      <scheme val="minor"/>
    </font>
    <font>
      <sz val="10"/>
      <color theme="0" tint="-0.499984740745262"/>
      <name val="Calibri"/>
      <family val="2"/>
      <scheme val="minor"/>
    </font>
    <font>
      <sz val="18"/>
      <color theme="0"/>
      <name val="Calibri"/>
      <family val="2"/>
      <scheme val="minor"/>
    </font>
    <font>
      <sz val="10"/>
      <color theme="0"/>
      <name val="Calibri"/>
      <family val="2"/>
      <scheme val="minor"/>
    </font>
    <font>
      <b/>
      <sz val="10"/>
      <name val="Calibri"/>
      <family val="2"/>
      <scheme val="minor"/>
    </font>
    <font>
      <b/>
      <sz val="16"/>
      <color rgb="FF1FB714"/>
      <name val="Calibri"/>
      <family val="2"/>
      <scheme val="minor"/>
    </font>
    <font>
      <b/>
      <sz val="16"/>
      <color rgb="FF0066CC"/>
      <name val="Calibri"/>
      <family val="2"/>
      <scheme val="minor"/>
    </font>
    <font>
      <b/>
      <sz val="11"/>
      <name val="Calibri"/>
      <family val="2"/>
      <scheme val="minor"/>
    </font>
    <font>
      <b/>
      <sz val="14"/>
      <color rgb="FFFF0000"/>
      <name val="Calibri"/>
      <family val="2"/>
      <scheme val="minor"/>
    </font>
    <font>
      <sz val="12"/>
      <name val="Calibri"/>
      <family val="2"/>
      <scheme val="minor"/>
    </font>
    <font>
      <b/>
      <sz val="14"/>
      <color rgb="FFFF0000"/>
      <name val="Arial"/>
      <family val="2"/>
    </font>
    <font>
      <b/>
      <sz val="10"/>
      <name val="Arial"/>
      <family val="2"/>
    </font>
    <font>
      <sz val="14"/>
      <name val="Calibri"/>
      <family val="2"/>
      <scheme val="minor"/>
    </font>
    <font>
      <b/>
      <sz val="14"/>
      <color rgb="FF000000"/>
      <name val="Calibri"/>
      <family val="2"/>
      <scheme val="minor"/>
    </font>
    <font>
      <i/>
      <sz val="14"/>
      <color rgb="FF000000"/>
      <name val="Calibri"/>
      <family val="2"/>
      <scheme val="minor"/>
    </font>
    <font>
      <b/>
      <sz val="11"/>
      <color theme="1"/>
      <name val="Calibri"/>
      <family val="2"/>
      <scheme val="minor"/>
    </font>
    <font>
      <b/>
      <sz val="14"/>
      <name val="Calibri"/>
      <family val="2"/>
      <scheme val="minor"/>
    </font>
    <font>
      <b/>
      <sz val="14"/>
      <color theme="0"/>
      <name val="Calibri"/>
      <family val="2"/>
      <scheme val="minor"/>
    </font>
    <font>
      <b/>
      <sz val="16"/>
      <color rgb="FF00B050"/>
      <name val="Calibri"/>
      <family val="2"/>
      <scheme val="minor"/>
    </font>
    <font>
      <sz val="10"/>
      <color theme="1"/>
      <name val="Calibri"/>
      <family val="2"/>
      <scheme val="minor"/>
    </font>
    <font>
      <sz val="11"/>
      <color rgb="FF006100"/>
      <name val="Calibri"/>
      <family val="2"/>
      <scheme val="minor"/>
    </font>
    <font>
      <i/>
      <sz val="9"/>
      <name val="Arial"/>
      <family val="2"/>
    </font>
    <font>
      <sz val="10"/>
      <name val="Arial"/>
      <family val="2"/>
    </font>
    <font>
      <sz val="12"/>
      <color theme="0"/>
      <name val="Calibri"/>
      <family val="2"/>
      <scheme val="minor"/>
    </font>
    <font>
      <b/>
      <sz val="16"/>
      <color rgb="FF8CB640"/>
      <name val="Calibri"/>
      <family val="2"/>
      <scheme val="minor"/>
    </font>
    <font>
      <b/>
      <sz val="16"/>
      <color rgb="FF005F85"/>
      <name val="Calibri"/>
      <family val="2"/>
      <scheme val="minor"/>
    </font>
    <font>
      <b/>
      <sz val="20"/>
      <color rgb="FF8CB640"/>
      <name val="Calibri"/>
      <family val="2"/>
      <scheme val="minor"/>
    </font>
    <font>
      <u/>
      <sz val="12"/>
      <color theme="10"/>
      <name val="Calibri"/>
      <family val="2"/>
      <scheme val="minor"/>
    </font>
    <font>
      <u/>
      <sz val="12"/>
      <color rgb="FF0070C0"/>
      <name val="Calibri"/>
      <family val="2"/>
      <scheme val="minor"/>
    </font>
    <font>
      <sz val="9"/>
      <color indexed="81"/>
      <name val="Tahoma"/>
      <family val="2"/>
    </font>
    <font>
      <sz val="11"/>
      <color indexed="81"/>
      <name val="Tahoma"/>
      <family val="2"/>
    </font>
    <font>
      <u/>
      <sz val="12"/>
      <name val="Calibri"/>
      <family val="2"/>
      <scheme val="minor"/>
    </font>
    <font>
      <i/>
      <sz val="12"/>
      <color rgb="FF000000"/>
      <name val="Calibri"/>
      <family val="2"/>
      <scheme val="minor"/>
    </font>
    <font>
      <i/>
      <sz val="12"/>
      <name val="Calibri"/>
      <family val="2"/>
      <scheme val="minor"/>
    </font>
    <font>
      <b/>
      <sz val="12"/>
      <name val="Calibri"/>
      <family val="2"/>
      <scheme val="minor"/>
    </font>
    <font>
      <b/>
      <sz val="18"/>
      <color theme="0"/>
      <name val="Calibri"/>
      <family val="2"/>
      <scheme val="minor"/>
    </font>
    <font>
      <sz val="12"/>
      <color rgb="FFFF0000"/>
      <name val="Calibri"/>
      <family val="2"/>
      <scheme val="minor"/>
    </font>
    <font>
      <sz val="11"/>
      <color indexed="81"/>
      <name val="Calibri"/>
      <family val="2"/>
      <scheme val="minor"/>
    </font>
    <font>
      <b/>
      <sz val="11"/>
      <color indexed="81"/>
      <name val="Calibri"/>
      <family val="2"/>
      <scheme val="minor"/>
    </font>
    <font>
      <sz val="12"/>
      <color theme="0" tint="-0.499984740745262"/>
      <name val="Calibri"/>
      <family val="2"/>
      <scheme val="minor"/>
    </font>
    <font>
      <b/>
      <sz val="16"/>
      <color rgb="FF94DAD8"/>
      <name val="Calibri"/>
      <family val="2"/>
      <scheme val="minor"/>
    </font>
    <font>
      <b/>
      <sz val="16"/>
      <color rgb="FFFF0000"/>
      <name val="Calibri"/>
      <family val="2"/>
      <scheme val="minor"/>
    </font>
    <font>
      <b/>
      <sz val="16"/>
      <name val="Calibri"/>
      <family val="2"/>
      <scheme val="minor"/>
    </font>
    <font>
      <u/>
      <sz val="12"/>
      <color rgb="FF005F85"/>
      <name val="Calibri"/>
      <family val="2"/>
      <scheme val="minor"/>
    </font>
    <font>
      <sz val="16"/>
      <name val="Calibri"/>
      <family val="2"/>
      <scheme val="minor"/>
    </font>
    <font>
      <sz val="12"/>
      <color theme="10"/>
      <name val="Calibri"/>
      <family val="2"/>
      <scheme val="minor"/>
    </font>
    <font>
      <b/>
      <sz val="20"/>
      <color rgb="FF005F85"/>
      <name val="Calibri"/>
      <family val="2"/>
      <scheme val="minor"/>
    </font>
    <font>
      <b/>
      <sz val="16"/>
      <color theme="0"/>
      <name val="Arial"/>
      <family val="2"/>
    </font>
    <font>
      <b/>
      <i/>
      <sz val="12"/>
      <color rgb="FF8CB640"/>
      <name val="Calibri"/>
      <family val="2"/>
      <scheme val="minor"/>
    </font>
    <font>
      <sz val="12"/>
      <color rgb="FF006100"/>
      <name val="Calibri"/>
      <family val="2"/>
      <scheme val="minor"/>
    </font>
    <font>
      <b/>
      <sz val="20"/>
      <color theme="0"/>
      <name val="Calibri"/>
      <family val="2"/>
      <scheme val="minor"/>
    </font>
    <font>
      <b/>
      <sz val="18"/>
      <name val="Calibri"/>
      <family val="2"/>
      <scheme val="minor"/>
    </font>
    <font>
      <b/>
      <sz val="12"/>
      <color rgb="FF8CB640"/>
      <name val="Calibri"/>
      <family val="2"/>
      <scheme val="minor"/>
    </font>
    <font>
      <b/>
      <sz val="36"/>
      <name val="Calibri"/>
      <family val="2"/>
      <scheme val="minor"/>
    </font>
    <font>
      <b/>
      <sz val="12"/>
      <color rgb="FFFF0000"/>
      <name val="Calibri"/>
      <family val="2"/>
      <scheme val="minor"/>
    </font>
    <font>
      <b/>
      <i/>
      <sz val="12"/>
      <color rgb="FF000000"/>
      <name val="Calibri"/>
      <family val="2"/>
      <scheme val="minor"/>
    </font>
    <font>
      <u/>
      <sz val="16"/>
      <color theme="10"/>
      <name val="Calibri"/>
      <family val="2"/>
      <scheme val="minor"/>
    </font>
    <font>
      <b/>
      <sz val="12"/>
      <color rgb="FF94DAD8"/>
      <name val="Calibri"/>
      <family val="2"/>
      <scheme val="minor"/>
    </font>
    <font>
      <b/>
      <sz val="12"/>
      <color rgb="FF005F85"/>
      <name val="Calibri"/>
      <family val="2"/>
      <scheme val="minor"/>
    </font>
    <font>
      <b/>
      <sz val="14"/>
      <color rgb="FFFF0000"/>
      <name val="Calibri"/>
      <family val="2"/>
    </font>
    <font>
      <sz val="12"/>
      <color indexed="81"/>
      <name val="Calibri"/>
      <family val="2"/>
      <scheme val="minor"/>
    </font>
    <font>
      <i/>
      <sz val="12"/>
      <color rgb="FFFF0000"/>
      <name val="Calibri"/>
      <family val="2"/>
      <scheme val="minor"/>
    </font>
  </fonts>
  <fills count="25">
    <fill>
      <patternFill patternType="none"/>
    </fill>
    <fill>
      <patternFill patternType="gray125"/>
    </fill>
    <fill>
      <patternFill patternType="none"/>
    </fill>
    <fill>
      <patternFill patternType="solid">
        <fgColor rgb="FFFFFFFF"/>
        <bgColor rgb="FFFFFFFF"/>
      </patternFill>
    </fill>
    <fill>
      <patternFill patternType="solid">
        <fgColor theme="2" tint="0.39997558519241921"/>
        <bgColor rgb="FF93C47D"/>
      </patternFill>
    </fill>
    <fill>
      <patternFill patternType="solid">
        <fgColor theme="2" tint="0.39997558519241921"/>
        <bgColor indexed="64"/>
      </patternFill>
    </fill>
    <fill>
      <patternFill patternType="solid">
        <fgColor theme="2" tint="0.39997558519241921"/>
        <bgColor rgb="FF9BBB59"/>
      </patternFill>
    </fill>
    <fill>
      <patternFill patternType="solid">
        <fgColor theme="0"/>
        <bgColor rgb="FF93C47D"/>
      </patternFill>
    </fill>
    <fill>
      <patternFill patternType="solid">
        <fgColor theme="0"/>
        <bgColor rgb="FF1FB714"/>
      </patternFill>
    </fill>
    <fill>
      <patternFill patternType="solid">
        <fgColor theme="0"/>
        <bgColor rgb="FFFFFFFF"/>
      </patternFill>
    </fill>
    <fill>
      <patternFill patternType="solid">
        <fgColor theme="0"/>
        <bgColor indexed="64"/>
      </patternFill>
    </fill>
    <fill>
      <patternFill patternType="solid">
        <fgColor theme="0"/>
        <bgColor rgb="FF008080"/>
      </patternFill>
    </fill>
    <fill>
      <patternFill patternType="solid">
        <fgColor theme="0"/>
        <bgColor rgb="FF9BBB59"/>
      </patternFill>
    </fill>
    <fill>
      <patternFill patternType="solid">
        <fgColor theme="0"/>
        <bgColor rgb="FF0066CC"/>
      </patternFill>
    </fill>
    <fill>
      <patternFill patternType="solid">
        <fgColor rgb="FF005F85"/>
        <bgColor indexed="64"/>
      </patternFill>
    </fill>
    <fill>
      <patternFill patternType="solid">
        <fgColor rgb="FF005F85"/>
        <bgColor rgb="FF0066CC"/>
      </patternFill>
    </fill>
    <fill>
      <patternFill patternType="solid">
        <fgColor rgb="FFB5E5E4"/>
        <bgColor rgb="FF93C47D"/>
      </patternFill>
    </fill>
    <fill>
      <patternFill patternType="solid">
        <fgColor rgb="FFC6EFCE"/>
      </patternFill>
    </fill>
    <fill>
      <patternFill patternType="solid">
        <fgColor rgb="FFB5E5E4"/>
        <bgColor indexed="64"/>
      </patternFill>
    </fill>
    <fill>
      <patternFill patternType="solid">
        <fgColor rgb="FFB5E5E4"/>
        <bgColor rgb="FF008080"/>
      </patternFill>
    </fill>
    <fill>
      <patternFill patternType="solid">
        <fgColor rgb="FFB5E5E4"/>
        <bgColor rgb="FFFFFFFF"/>
      </patternFill>
    </fill>
    <fill>
      <patternFill patternType="solid">
        <fgColor rgb="FFB5E5E4"/>
        <bgColor rgb="FF1FB714"/>
      </patternFill>
    </fill>
    <fill>
      <patternFill patternType="solid">
        <fgColor rgb="FFB5E5E4"/>
        <bgColor rgb="FF0066CC"/>
      </patternFill>
    </fill>
    <fill>
      <patternFill patternType="solid">
        <fgColor rgb="FFB5E5E4"/>
        <bgColor rgb="FF9BBB59"/>
      </patternFill>
    </fill>
    <fill>
      <patternFill patternType="solid">
        <fgColor rgb="FF8CB640"/>
        <bgColor indexed="64"/>
      </patternFill>
    </fill>
  </fills>
  <borders count="49">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rgb="FF000000"/>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rgb="FF000000"/>
      </right>
      <top style="thin">
        <color rgb="FF000000"/>
      </top>
      <bottom/>
      <diagonal/>
    </border>
    <border>
      <left style="thin">
        <color auto="1"/>
      </left>
      <right/>
      <top style="thin">
        <color rgb="FF000000"/>
      </top>
      <bottom style="thin">
        <color auto="1"/>
      </bottom>
      <diagonal/>
    </border>
    <border>
      <left/>
      <right style="thin">
        <color auto="1"/>
      </right>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diagonal/>
    </border>
    <border>
      <left style="thin">
        <color auto="1"/>
      </left>
      <right/>
      <top/>
      <bottom style="thin">
        <color auto="1"/>
      </bottom>
      <diagonal/>
    </border>
    <border>
      <left style="thin">
        <color auto="1"/>
      </left>
      <right style="thin">
        <color rgb="FF000000"/>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diagonal/>
    </border>
    <border>
      <left/>
      <right style="thin">
        <color auto="1"/>
      </right>
      <top/>
      <bottom/>
      <diagonal/>
    </border>
    <border>
      <left/>
      <right/>
      <top/>
      <bottom style="medium">
        <color indexed="64"/>
      </bottom>
      <diagonal/>
    </border>
    <border>
      <left style="thin">
        <color auto="1"/>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right style="thin">
        <color auto="1"/>
      </right>
      <top style="thin">
        <color rgb="FF000000"/>
      </top>
      <bottom style="thin">
        <color indexed="64"/>
      </bottom>
      <diagonal/>
    </border>
  </borders>
  <cellStyleXfs count="1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17" borderId="0" applyNumberFormat="0" applyBorder="0" applyAlignment="0" applyProtection="0"/>
    <xf numFmtId="9" fontId="41" fillId="0" borderId="0" applyFont="0" applyFill="0" applyBorder="0" applyAlignment="0" applyProtection="0"/>
    <xf numFmtId="0" fontId="31" fillId="10" borderId="4" applyFont="0" applyFill="0" applyBorder="0">
      <alignment horizontal="left" vertical="center" wrapText="1"/>
    </xf>
  </cellStyleXfs>
  <cellXfs count="641">
    <xf numFmtId="0" fontId="0" fillId="0" borderId="0" xfId="0"/>
    <xf numFmtId="0" fontId="6" fillId="10" borderId="7" xfId="0" applyFont="1" applyFill="1" applyBorder="1" applyProtection="1">
      <protection locked="0"/>
    </xf>
    <xf numFmtId="0" fontId="6" fillId="2" borderId="7" xfId="0" applyFont="1" applyFill="1" applyBorder="1" applyProtection="1">
      <protection locked="0"/>
    </xf>
    <xf numFmtId="0" fontId="7" fillId="0" borderId="0" xfId="0" applyFont="1" applyProtection="1">
      <protection locked="0"/>
    </xf>
    <xf numFmtId="0" fontId="7" fillId="10" borderId="0" xfId="0" applyFont="1" applyFill="1" applyProtection="1">
      <protection locked="0"/>
    </xf>
    <xf numFmtId="0" fontId="12" fillId="2" borderId="7" xfId="0" applyFont="1" applyFill="1" applyBorder="1" applyProtection="1">
      <protection locked="0"/>
    </xf>
    <xf numFmtId="0" fontId="17" fillId="2" borderId="7" xfId="0" applyFont="1" applyFill="1" applyBorder="1" applyAlignment="1" applyProtection="1">
      <alignment vertical="center" wrapText="1"/>
      <protection locked="0"/>
    </xf>
    <xf numFmtId="0" fontId="17" fillId="9" borderId="11" xfId="0" applyFont="1" applyFill="1" applyBorder="1" applyAlignment="1" applyProtection="1">
      <alignment horizontal="center" vertical="center" wrapText="1"/>
      <protection locked="0"/>
    </xf>
    <xf numFmtId="0" fontId="17" fillId="20" borderId="11" xfId="0" applyFont="1" applyFill="1" applyBorder="1" applyAlignment="1" applyProtection="1">
      <alignment horizontal="center" vertical="center" wrapText="1"/>
      <protection locked="0"/>
    </xf>
    <xf numFmtId="0" fontId="70" fillId="10" borderId="7" xfId="0" applyFont="1" applyFill="1" applyBorder="1" applyAlignment="1" applyProtection="1">
      <alignment vertical="center"/>
      <protection locked="0"/>
    </xf>
    <xf numFmtId="0" fontId="0" fillId="0" borderId="7" xfId="0" applyFill="1" applyBorder="1" applyAlignment="1" applyProtection="1">
      <protection locked="0"/>
    </xf>
    <xf numFmtId="0" fontId="0" fillId="0" borderId="7" xfId="0" applyBorder="1" applyAlignment="1" applyProtection="1">
      <protection locked="0"/>
    </xf>
    <xf numFmtId="0" fontId="6" fillId="2" borderId="7" xfId="0" applyFont="1" applyFill="1" applyBorder="1" applyAlignment="1" applyProtection="1">
      <alignment vertical="center"/>
      <protection locked="0"/>
    </xf>
    <xf numFmtId="0" fontId="7" fillId="10" borderId="7" xfId="0" applyFont="1" applyFill="1" applyBorder="1" applyProtection="1">
      <protection locked="0"/>
    </xf>
    <xf numFmtId="0" fontId="17" fillId="4" borderId="15" xfId="0" applyFont="1" applyFill="1" applyBorder="1" applyAlignment="1" applyProtection="1">
      <alignment horizontal="left" vertical="center"/>
    </xf>
    <xf numFmtId="1" fontId="17" fillId="3" borderId="11" xfId="0" applyNumberFormat="1" applyFont="1" applyFill="1" applyBorder="1" applyAlignment="1" applyProtection="1">
      <alignment horizontal="center" vertical="center"/>
    </xf>
    <xf numFmtId="9" fontId="17" fillId="3" borderId="11" xfId="0" applyNumberFormat="1" applyFont="1" applyFill="1" applyBorder="1" applyAlignment="1" applyProtection="1">
      <alignment horizontal="center" vertical="center"/>
    </xf>
    <xf numFmtId="0" fontId="28" fillId="0" borderId="11" xfId="0" applyFont="1" applyBorder="1" applyAlignment="1" applyProtection="1">
      <alignment horizontal="center" vertical="center"/>
    </xf>
    <xf numFmtId="0" fontId="10" fillId="15" borderId="14"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1" fontId="42" fillId="0" borderId="7" xfId="0" applyNumberFormat="1" applyFont="1" applyFill="1" applyBorder="1" applyAlignment="1" applyProtection="1">
      <alignment horizontal="center"/>
    </xf>
    <xf numFmtId="9" fontId="42" fillId="0" borderId="7" xfId="0" applyNumberFormat="1" applyFont="1" applyFill="1" applyBorder="1" applyAlignment="1" applyProtection="1">
      <alignment horizontal="center"/>
    </xf>
    <xf numFmtId="0" fontId="14" fillId="3" borderId="7" xfId="0" applyFont="1" applyFill="1" applyBorder="1" applyProtection="1">
      <protection locked="0"/>
    </xf>
    <xf numFmtId="0" fontId="6" fillId="3" borderId="7" xfId="0" applyFont="1" applyFill="1" applyBorder="1" applyProtection="1">
      <protection locked="0"/>
    </xf>
    <xf numFmtId="0" fontId="7" fillId="0" borderId="7" xfId="0" applyFont="1" applyBorder="1" applyProtection="1">
      <protection locked="0"/>
    </xf>
    <xf numFmtId="0" fontId="11" fillId="0" borderId="0" xfId="0" applyFont="1" applyAlignment="1" applyProtection="1">
      <alignment vertical="center"/>
      <protection locked="0"/>
    </xf>
    <xf numFmtId="0" fontId="17" fillId="7" borderId="11" xfId="0" applyFont="1" applyFill="1" applyBorder="1" applyAlignment="1" applyProtection="1">
      <alignment horizontal="center" vertical="center" wrapText="1"/>
      <protection locked="0"/>
    </xf>
    <xf numFmtId="0" fontId="17" fillId="3" borderId="7" xfId="0" applyFont="1" applyFill="1" applyBorder="1" applyAlignment="1" applyProtection="1">
      <alignment wrapText="1"/>
      <protection locked="0"/>
    </xf>
    <xf numFmtId="0" fontId="28" fillId="3" borderId="7" xfId="0" applyFont="1" applyFill="1" applyBorder="1" applyProtection="1">
      <protection locked="0"/>
    </xf>
    <xf numFmtId="0" fontId="17" fillId="3" borderId="7" xfId="0" applyFont="1" applyFill="1" applyBorder="1" applyProtection="1">
      <protection locked="0"/>
    </xf>
    <xf numFmtId="0" fontId="28" fillId="0" borderId="0" xfId="0" applyFont="1" applyProtection="1">
      <protection locked="0"/>
    </xf>
    <xf numFmtId="0" fontId="17" fillId="16" borderId="11" xfId="0" applyFont="1" applyFill="1" applyBorder="1" applyAlignment="1" applyProtection="1">
      <alignment horizontal="center" vertical="center" wrapText="1"/>
      <protection locked="0"/>
    </xf>
    <xf numFmtId="0" fontId="17" fillId="10" borderId="11" xfId="0" applyFont="1" applyFill="1" applyBorder="1" applyAlignment="1" applyProtection="1">
      <alignment horizontal="center" vertical="center"/>
      <protection locked="0"/>
    </xf>
    <xf numFmtId="0" fontId="28" fillId="2" borderId="7" xfId="0" applyFont="1" applyFill="1" applyBorder="1" applyAlignment="1" applyProtection="1">
      <alignment vertical="center"/>
      <protection locked="0"/>
    </xf>
    <xf numFmtId="0" fontId="17" fillId="2" borderId="7" xfId="0" applyFont="1" applyFill="1" applyBorder="1" applyAlignment="1" applyProtection="1">
      <alignment vertical="center"/>
      <protection locked="0"/>
    </xf>
    <xf numFmtId="0" fontId="28" fillId="0" borderId="0" xfId="0" applyFont="1" applyAlignment="1" applyProtection="1">
      <alignment vertical="center"/>
      <protection locked="0"/>
    </xf>
    <xf numFmtId="0" fontId="28" fillId="2" borderId="7" xfId="0" applyFont="1" applyFill="1" applyBorder="1" applyProtection="1">
      <protection locked="0"/>
    </xf>
    <xf numFmtId="0" fontId="17" fillId="2" borderId="7" xfId="0" applyFont="1" applyFill="1" applyBorder="1" applyProtection="1">
      <protection locked="0"/>
    </xf>
    <xf numFmtId="0" fontId="53" fillId="3" borderId="7" xfId="0" applyFont="1" applyFill="1" applyBorder="1" applyProtection="1">
      <protection locked="0"/>
    </xf>
    <xf numFmtId="0" fontId="15" fillId="3" borderId="7" xfId="0" applyFont="1" applyFill="1" applyBorder="1" applyProtection="1">
      <protection locked="0"/>
    </xf>
    <xf numFmtId="0" fontId="53" fillId="0" borderId="0" xfId="0" applyFont="1" applyProtection="1">
      <protection locked="0"/>
    </xf>
    <xf numFmtId="0" fontId="7" fillId="2" borderId="7" xfId="0" applyFont="1" applyFill="1" applyBorder="1" applyAlignment="1" applyProtection="1">
      <alignment horizontal="center" vertical="center"/>
      <protection locked="0"/>
    </xf>
    <xf numFmtId="0" fontId="5" fillId="2" borderId="7" xfId="0" applyFont="1" applyFill="1" applyBorder="1" applyAlignment="1" applyProtection="1">
      <alignment horizontal="left" wrapText="1"/>
      <protection locked="0"/>
    </xf>
    <xf numFmtId="0" fontId="14" fillId="2" borderId="7" xfId="0" applyFont="1" applyFill="1" applyBorder="1" applyAlignment="1" applyProtection="1">
      <alignment horizontal="center" vertical="center"/>
      <protection locked="0"/>
    </xf>
    <xf numFmtId="1" fontId="14" fillId="2" borderId="7" xfId="0" applyNumberFormat="1" applyFont="1" applyFill="1" applyBorder="1" applyAlignment="1" applyProtection="1">
      <alignment horizontal="center" vertical="center"/>
      <protection locked="0"/>
    </xf>
    <xf numFmtId="1" fontId="26" fillId="2" borderId="7" xfId="0" applyNumberFormat="1" applyFont="1" applyFill="1" applyBorder="1" applyAlignment="1" applyProtection="1">
      <alignment horizontal="center" vertical="center"/>
      <protection locked="0"/>
    </xf>
    <xf numFmtId="0" fontId="18" fillId="2" borderId="7" xfId="0" applyFont="1" applyFill="1" applyBorder="1" applyAlignment="1" applyProtection="1">
      <alignment horizontal="left"/>
      <protection locked="0"/>
    </xf>
    <xf numFmtId="0" fontId="6" fillId="2" borderId="7" xfId="0" applyFont="1" applyFill="1" applyBorder="1" applyAlignment="1" applyProtection="1">
      <alignment wrapText="1"/>
      <protection locked="0"/>
    </xf>
    <xf numFmtId="0" fontId="14" fillId="2" borderId="7" xfId="0" applyFont="1" applyFill="1" applyBorder="1" applyProtection="1">
      <protection locked="0"/>
    </xf>
    <xf numFmtId="0" fontId="7" fillId="2" borderId="0" xfId="0" applyFont="1" applyFill="1" applyProtection="1">
      <protection locked="0"/>
    </xf>
    <xf numFmtId="0" fontId="7" fillId="0" borderId="0" xfId="0" applyFont="1" applyFill="1" applyProtection="1">
      <protection locked="0"/>
    </xf>
    <xf numFmtId="0" fontId="6" fillId="3" borderId="7" xfId="0" applyFont="1" applyFill="1" applyBorder="1" applyAlignment="1" applyProtection="1">
      <alignment wrapText="1"/>
      <protection locked="0"/>
    </xf>
    <xf numFmtId="0" fontId="26" fillId="3" borderId="7" xfId="0" applyFont="1" applyFill="1" applyBorder="1" applyProtection="1">
      <protection locked="0"/>
    </xf>
    <xf numFmtId="0" fontId="8" fillId="3" borderId="7" xfId="0" applyFont="1" applyFill="1" applyBorder="1" applyProtection="1">
      <protection locked="0"/>
    </xf>
    <xf numFmtId="0" fontId="23" fillId="0" borderId="0" xfId="0" applyFont="1" applyProtection="1">
      <protection locked="0"/>
    </xf>
    <xf numFmtId="0" fontId="8" fillId="3" borderId="7" xfId="0" applyFont="1" applyFill="1" applyBorder="1" applyAlignment="1" applyProtection="1">
      <alignment horizontal="center" vertical="center"/>
      <protection locked="0"/>
    </xf>
    <xf numFmtId="0" fontId="31" fillId="0" borderId="7" xfId="0" applyFont="1" applyBorder="1" applyAlignment="1" applyProtection="1">
      <alignment horizontal="left"/>
      <protection locked="0"/>
    </xf>
    <xf numFmtId="0" fontId="23" fillId="0" borderId="7" xfId="0" applyFont="1" applyBorder="1" applyAlignment="1" applyProtection="1">
      <alignment horizontal="center" vertical="center"/>
      <protection locked="0"/>
    </xf>
    <xf numFmtId="0" fontId="7" fillId="0" borderId="7" xfId="0" applyFont="1" applyBorder="1" applyAlignment="1" applyProtection="1">
      <protection locked="0"/>
    </xf>
    <xf numFmtId="0" fontId="7" fillId="0" borderId="7" xfId="0" applyFont="1" applyBorder="1" applyAlignment="1" applyProtection="1">
      <alignment horizontal="center"/>
      <protection locked="0"/>
    </xf>
    <xf numFmtId="0" fontId="53" fillId="2" borderId="7" xfId="0" applyFont="1" applyFill="1" applyBorder="1" applyAlignment="1" applyProtection="1">
      <alignment horizontal="center" vertical="center" wrapText="1"/>
      <protection locked="0"/>
    </xf>
    <xf numFmtId="0" fontId="7" fillId="0" borderId="7" xfId="0" applyFont="1" applyBorder="1" applyAlignment="1" applyProtection="1">
      <alignment wrapText="1"/>
      <protection locked="0"/>
    </xf>
    <xf numFmtId="1" fontId="31" fillId="2" borderId="7" xfId="4" applyNumberFormat="1"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1" fontId="31" fillId="2" borderId="7" xfId="4" applyNumberFormat="1" applyFont="1" applyFill="1" applyBorder="1" applyAlignment="1" applyProtection="1">
      <alignment vertical="center" wrapText="1"/>
      <protection locked="0"/>
    </xf>
    <xf numFmtId="1" fontId="31" fillId="2" borderId="7" xfId="4" applyNumberFormat="1" applyFont="1" applyFill="1" applyBorder="1" applyAlignment="1" applyProtection="1">
      <alignment horizontal="left" vertical="center" wrapText="1"/>
      <protection locked="0"/>
    </xf>
    <xf numFmtId="0" fontId="31" fillId="2" borderId="7" xfId="4" applyFont="1" applyFill="1" applyBorder="1" applyAlignment="1" applyProtection="1">
      <alignment horizontal="left" vertical="center" wrapText="1"/>
      <protection locked="0"/>
    </xf>
    <xf numFmtId="0" fontId="37" fillId="3" borderId="35" xfId="0" applyFont="1" applyFill="1" applyBorder="1" applyAlignment="1" applyProtection="1">
      <alignment vertical="center" wrapText="1"/>
    </xf>
    <xf numFmtId="0" fontId="14" fillId="3" borderId="7" xfId="0" applyFont="1" applyFill="1" applyBorder="1" applyProtection="1"/>
    <xf numFmtId="0" fontId="6" fillId="3" borderId="7" xfId="0" applyFont="1" applyFill="1" applyBorder="1" applyProtection="1"/>
    <xf numFmtId="0" fontId="7" fillId="0" borderId="7" xfId="0" applyFont="1" applyBorder="1" applyProtection="1"/>
    <xf numFmtId="0" fontId="9" fillId="15" borderId="42" xfId="0" applyFont="1" applyFill="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9" fillId="15" borderId="25" xfId="0" applyFont="1" applyFill="1" applyBorder="1" applyAlignment="1" applyProtection="1">
      <alignment horizontal="center" vertical="center" wrapText="1"/>
    </xf>
    <xf numFmtId="0" fontId="9" fillId="15" borderId="27"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26" fillId="3" borderId="7" xfId="0" applyFont="1" applyFill="1" applyBorder="1" applyAlignment="1" applyProtection="1">
      <alignment vertical="center" wrapText="1"/>
    </xf>
    <xf numFmtId="0" fontId="26" fillId="3" borderId="7" xfId="0" applyFont="1" applyFill="1" applyBorder="1" applyAlignment="1" applyProtection="1">
      <alignment vertical="center"/>
    </xf>
    <xf numFmtId="0" fontId="4" fillId="3" borderId="7" xfId="0" applyFont="1" applyFill="1" applyBorder="1" applyAlignment="1" applyProtection="1">
      <alignment vertical="center"/>
    </xf>
    <xf numFmtId="0" fontId="11" fillId="0" borderId="0" xfId="0" applyFont="1" applyAlignment="1" applyProtection="1">
      <alignment vertical="center"/>
    </xf>
    <xf numFmtId="0" fontId="17" fillId="7" borderId="18" xfId="0" applyFont="1" applyFill="1" applyBorder="1" applyAlignment="1" applyProtection="1">
      <alignment horizontal="center" vertical="center"/>
    </xf>
    <xf numFmtId="0" fontId="17" fillId="16" borderId="19" xfId="0" applyFont="1" applyFill="1" applyBorder="1" applyAlignment="1" applyProtection="1">
      <alignment horizontal="center" vertical="center"/>
    </xf>
    <xf numFmtId="0" fontId="17" fillId="7" borderId="19" xfId="0" applyFont="1" applyFill="1" applyBorder="1" applyAlignment="1" applyProtection="1">
      <alignment horizontal="center" vertical="center"/>
    </xf>
    <xf numFmtId="1" fontId="9" fillId="15" borderId="11" xfId="0" applyNumberFormat="1" applyFont="1" applyFill="1" applyBorder="1" applyAlignment="1" applyProtection="1">
      <alignment horizontal="center" vertical="center"/>
    </xf>
    <xf numFmtId="0" fontId="7" fillId="0" borderId="7" xfId="0" applyFont="1" applyBorder="1" applyAlignment="1" applyProtection="1">
      <alignment horizontal="center"/>
    </xf>
    <xf numFmtId="0" fontId="7" fillId="0" borderId="7" xfId="0" applyFont="1" applyBorder="1" applyAlignment="1" applyProtection="1"/>
    <xf numFmtId="0" fontId="53" fillId="0" borderId="7" xfId="0" applyFont="1" applyBorder="1" applyAlignment="1" applyProtection="1">
      <alignment horizontal="center"/>
    </xf>
    <xf numFmtId="1" fontId="28" fillId="2" borderId="7" xfId="4" applyNumberFormat="1" applyFont="1" applyFill="1" applyBorder="1" applyAlignment="1" applyProtection="1">
      <alignment horizontal="left" vertical="top"/>
    </xf>
    <xf numFmtId="0" fontId="28" fillId="2" borderId="7" xfId="0" applyFont="1" applyFill="1" applyBorder="1" applyAlignment="1" applyProtection="1">
      <alignment horizontal="left" vertical="top"/>
    </xf>
    <xf numFmtId="0" fontId="28" fillId="2" borderId="7" xfId="4" applyFont="1" applyFill="1" applyBorder="1" applyAlignment="1" applyProtection="1">
      <alignment horizontal="left" vertical="top"/>
    </xf>
    <xf numFmtId="0" fontId="26" fillId="2" borderId="7" xfId="0" applyFont="1" applyFill="1" applyBorder="1" applyProtection="1">
      <protection locked="0"/>
    </xf>
    <xf numFmtId="0" fontId="4" fillId="2" borderId="7" xfId="0" applyFont="1" applyFill="1" applyBorder="1" applyProtection="1">
      <protection locked="0"/>
    </xf>
    <xf numFmtId="0" fontId="11" fillId="0" borderId="7" xfId="0" applyFont="1" applyFill="1" applyBorder="1" applyProtection="1">
      <protection locked="0"/>
    </xf>
    <xf numFmtId="0" fontId="28" fillId="0" borderId="0" xfId="0" applyFont="1" applyFill="1" applyProtection="1">
      <protection locked="0"/>
    </xf>
    <xf numFmtId="0" fontId="53" fillId="2" borderId="7" xfId="0" applyFont="1" applyFill="1" applyBorder="1" applyProtection="1">
      <protection locked="0"/>
    </xf>
    <xf numFmtId="0" fontId="15" fillId="2" borderId="7" xfId="0" applyFont="1" applyFill="1" applyBorder="1" applyProtection="1">
      <protection locked="0"/>
    </xf>
    <xf numFmtId="0" fontId="53" fillId="0" borderId="0" xfId="0" applyFont="1" applyFill="1" applyProtection="1">
      <protection locked="0"/>
    </xf>
    <xf numFmtId="0" fontId="53" fillId="2" borderId="7" xfId="0" applyFont="1" applyFill="1" applyBorder="1" applyAlignment="1" applyProtection="1">
      <alignment horizontal="center" vertical="center"/>
      <protection locked="0"/>
    </xf>
    <xf numFmtId="0" fontId="35" fillId="2" borderId="7" xfId="0" applyFont="1" applyFill="1" applyBorder="1" applyAlignment="1" applyProtection="1">
      <alignment vertical="center"/>
      <protection locked="0"/>
    </xf>
    <xf numFmtId="0" fontId="36" fillId="2" borderId="7" xfId="0" applyFont="1" applyFill="1" applyBorder="1" applyAlignment="1" applyProtection="1">
      <alignment vertical="center"/>
      <protection locked="0"/>
    </xf>
    <xf numFmtId="0" fontId="36" fillId="0" borderId="0" xfId="0" applyFont="1" applyAlignment="1" applyProtection="1">
      <alignment vertical="center"/>
      <protection locked="0"/>
    </xf>
    <xf numFmtId="0" fontId="31" fillId="0" borderId="7" xfId="0" applyFont="1" applyBorder="1" applyProtection="1">
      <protection locked="0"/>
    </xf>
    <xf numFmtId="0" fontId="31" fillId="0" borderId="0" xfId="0" applyFont="1" applyAlignment="1" applyProtection="1">
      <alignment horizontal="left"/>
      <protection locked="0"/>
    </xf>
    <xf numFmtId="0" fontId="31" fillId="2" borderId="7" xfId="0" applyFont="1" applyFill="1" applyBorder="1" applyProtection="1">
      <protection locked="0"/>
    </xf>
    <xf numFmtId="0" fontId="18" fillId="2" borderId="7" xfId="0" applyFont="1" applyFill="1" applyBorder="1" applyProtection="1">
      <protection locked="0"/>
    </xf>
    <xf numFmtId="0" fontId="31" fillId="0" borderId="0" xfId="0" applyFont="1" applyProtection="1">
      <protection locked="0"/>
    </xf>
    <xf numFmtId="0" fontId="6" fillId="2" borderId="7" xfId="0" applyFont="1" applyFill="1" applyBorder="1" applyAlignment="1" applyProtection="1">
      <alignment horizontal="left"/>
      <protection locked="0"/>
    </xf>
    <xf numFmtId="0" fontId="7" fillId="0" borderId="0" xfId="0" applyFont="1" applyAlignment="1" applyProtection="1">
      <alignment horizontal="left"/>
      <protection locked="0"/>
    </xf>
    <xf numFmtId="0" fontId="32" fillId="2" borderId="7" xfId="0" applyFont="1" applyFill="1" applyBorder="1" applyAlignment="1" applyProtection="1">
      <alignment horizontal="center" vertical="top" wrapText="1"/>
      <protection locked="0"/>
    </xf>
    <xf numFmtId="0" fontId="28" fillId="2" borderId="7" xfId="0" applyFont="1" applyFill="1" applyBorder="1" applyAlignment="1" applyProtection="1">
      <alignment horizontal="center" vertical="center"/>
      <protection locked="0"/>
    </xf>
    <xf numFmtId="0" fontId="9" fillId="14" borderId="11"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xf>
    <xf numFmtId="0" fontId="28" fillId="18" borderId="4" xfId="0" applyFont="1" applyFill="1" applyBorder="1" applyAlignment="1" applyProtection="1">
      <alignment horizontal="center" vertical="center"/>
    </xf>
    <xf numFmtId="1" fontId="28" fillId="10" borderId="18" xfId="0" applyNumberFormat="1" applyFont="1" applyFill="1" applyBorder="1" applyAlignment="1" applyProtection="1">
      <alignment horizontal="center" vertical="center" wrapText="1"/>
    </xf>
    <xf numFmtId="1" fontId="28" fillId="10" borderId="33" xfId="0" applyNumberFormat="1" applyFont="1" applyFill="1" applyBorder="1" applyAlignment="1" applyProtection="1">
      <alignment horizontal="center" vertical="center"/>
    </xf>
    <xf numFmtId="1" fontId="28" fillId="18" borderId="18" xfId="0" applyNumberFormat="1" applyFont="1" applyFill="1" applyBorder="1" applyAlignment="1" applyProtection="1">
      <alignment horizontal="center" vertical="center" wrapText="1"/>
    </xf>
    <xf numFmtId="1" fontId="28" fillId="18" borderId="29" xfId="0" applyNumberFormat="1" applyFont="1" applyFill="1" applyBorder="1" applyAlignment="1" applyProtection="1">
      <alignment horizontal="center" vertical="center"/>
    </xf>
    <xf numFmtId="0" fontId="28" fillId="18" borderId="3" xfId="0" applyFont="1" applyFill="1" applyBorder="1" applyAlignment="1" applyProtection="1">
      <alignment horizontal="center" vertical="center"/>
    </xf>
    <xf numFmtId="1" fontId="28" fillId="10" borderId="29" xfId="0" applyNumberFormat="1" applyFont="1" applyFill="1" applyBorder="1" applyAlignment="1" applyProtection="1">
      <alignment horizontal="center" vertical="center"/>
    </xf>
    <xf numFmtId="0" fontId="28" fillId="10" borderId="3" xfId="0" applyFont="1" applyFill="1" applyBorder="1" applyAlignment="1" applyProtection="1">
      <alignment horizontal="center" vertical="center"/>
    </xf>
    <xf numFmtId="1" fontId="28" fillId="16" borderId="29" xfId="0" applyNumberFormat="1" applyFont="1" applyFill="1" applyBorder="1" applyAlignment="1" applyProtection="1">
      <alignment horizontal="center" vertical="center"/>
    </xf>
    <xf numFmtId="0" fontId="28" fillId="19" borderId="3" xfId="0" applyFont="1" applyFill="1" applyBorder="1" applyAlignment="1" applyProtection="1">
      <alignment horizontal="center" vertical="center"/>
    </xf>
    <xf numFmtId="1" fontId="28" fillId="7" borderId="29" xfId="0" applyNumberFormat="1"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9" fillId="14" borderId="11" xfId="0" applyFont="1" applyFill="1" applyBorder="1" applyAlignment="1" applyProtection="1">
      <alignment horizontal="center" vertical="center"/>
    </xf>
    <xf numFmtId="0" fontId="53" fillId="2" borderId="7"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xf>
    <xf numFmtId="0" fontId="17" fillId="2" borderId="7" xfId="0" applyFont="1" applyFill="1" applyBorder="1" applyProtection="1"/>
    <xf numFmtId="0" fontId="28" fillId="0" borderId="0" xfId="0" applyFont="1" applyProtection="1"/>
    <xf numFmtId="0" fontId="17" fillId="2" borderId="7" xfId="0" applyFont="1" applyFill="1" applyBorder="1" applyAlignment="1" applyProtection="1">
      <alignment horizontal="center" vertical="center"/>
    </xf>
    <xf numFmtId="0" fontId="4" fillId="2" borderId="7" xfId="0" applyFont="1" applyFill="1" applyBorder="1" applyAlignment="1" applyProtection="1">
      <alignment vertical="center"/>
      <protection locked="0"/>
    </xf>
    <xf numFmtId="0" fontId="14" fillId="2" borderId="7" xfId="0" applyFont="1" applyFill="1" applyBorder="1" applyAlignment="1" applyProtection="1">
      <alignment vertical="center" wrapText="1"/>
      <protection locked="0"/>
    </xf>
    <xf numFmtId="0" fontId="11" fillId="0" borderId="7" xfId="0" applyFont="1" applyBorder="1" applyAlignment="1" applyProtection="1">
      <alignment vertical="center"/>
      <protection locked="0"/>
    </xf>
    <xf numFmtId="9" fontId="28" fillId="13" borderId="11" xfId="14" applyFont="1" applyFill="1" applyBorder="1" applyAlignment="1" applyProtection="1">
      <alignment horizontal="center" vertical="center" wrapText="1"/>
      <protection locked="0"/>
    </xf>
    <xf numFmtId="0" fontId="6" fillId="2" borderId="7" xfId="0" applyFont="1" applyFill="1" applyBorder="1" applyAlignment="1" applyProtection="1">
      <alignment horizontal="left" vertical="top"/>
      <protection locked="0"/>
    </xf>
    <xf numFmtId="0" fontId="6" fillId="5" borderId="7" xfId="0" applyFont="1" applyFill="1" applyBorder="1" applyAlignment="1" applyProtection="1">
      <alignment vertical="center"/>
      <protection locked="0"/>
    </xf>
    <xf numFmtId="0" fontId="14" fillId="5" borderId="7" xfId="0" applyFont="1" applyFill="1" applyBorder="1" applyAlignment="1" applyProtection="1">
      <alignment vertical="center" wrapText="1"/>
      <protection locked="0"/>
    </xf>
    <xf numFmtId="0" fontId="7" fillId="5" borderId="7" xfId="0" applyFont="1" applyFill="1" applyBorder="1" applyAlignment="1" applyProtection="1">
      <alignment vertical="center"/>
      <protection locked="0"/>
    </xf>
    <xf numFmtId="0" fontId="7" fillId="5" borderId="11" xfId="0" applyFont="1" applyFill="1" applyBorder="1" applyAlignment="1" applyProtection="1">
      <alignment vertical="center"/>
      <protection locked="0"/>
    </xf>
    <xf numFmtId="0" fontId="28" fillId="9" borderId="11" xfId="0" applyFont="1" applyFill="1" applyBorder="1" applyAlignment="1" applyProtection="1">
      <alignment horizontal="center" vertical="center" wrapText="1"/>
      <protection locked="0"/>
    </xf>
    <xf numFmtId="9" fontId="28" fillId="22" borderId="11" xfId="14" applyFont="1" applyFill="1" applyBorder="1" applyAlignment="1" applyProtection="1">
      <alignment horizontal="center" vertical="center" wrapText="1"/>
      <protection locked="0"/>
    </xf>
    <xf numFmtId="0" fontId="28" fillId="20" borderId="11" xfId="0" applyFont="1" applyFill="1" applyBorder="1" applyAlignment="1" applyProtection="1">
      <alignment horizontal="center" vertical="center" wrapText="1"/>
      <protection locked="0"/>
    </xf>
    <xf numFmtId="9" fontId="6" fillId="2" borderId="7" xfId="0" applyNumberFormat="1" applyFont="1" applyFill="1" applyBorder="1" applyAlignment="1" applyProtection="1">
      <alignment horizontal="left" vertical="top"/>
      <protection locked="0"/>
    </xf>
    <xf numFmtId="0" fontId="8" fillId="2" borderId="7" xfId="0" applyFont="1" applyFill="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0" xfId="0" applyFont="1" applyAlignment="1" applyProtection="1">
      <alignment vertical="center"/>
      <protection locked="0"/>
    </xf>
    <xf numFmtId="0" fontId="28" fillId="9" borderId="34" xfId="0" applyFont="1" applyFill="1" applyBorder="1" applyAlignment="1" applyProtection="1">
      <alignment horizontal="center" vertical="center" wrapText="1"/>
      <protection locked="0"/>
    </xf>
    <xf numFmtId="0" fontId="7" fillId="0" borderId="7" xfId="0" applyFont="1" applyBorder="1" applyAlignment="1" applyProtection="1">
      <alignment vertical="center"/>
      <protection locked="0"/>
    </xf>
    <xf numFmtId="0" fontId="7" fillId="0" borderId="0" xfId="0" applyFont="1" applyAlignment="1" applyProtection="1">
      <alignment vertical="center"/>
      <protection locked="0"/>
    </xf>
    <xf numFmtId="0" fontId="28" fillId="20" borderId="34" xfId="0" applyFont="1" applyFill="1" applyBorder="1" applyAlignment="1" applyProtection="1">
      <alignment horizontal="center" vertical="center" wrapText="1"/>
      <protection locked="0"/>
    </xf>
    <xf numFmtId="0" fontId="6" fillId="10" borderId="7" xfId="0" applyFont="1" applyFill="1" applyBorder="1" applyAlignment="1" applyProtection="1">
      <alignment vertical="center"/>
      <protection locked="0"/>
    </xf>
    <xf numFmtId="0" fontId="55" fillId="2" borderId="7" xfId="0" applyFont="1" applyFill="1" applyBorder="1" applyAlignment="1" applyProtection="1">
      <alignment horizontal="left" wrapText="1"/>
      <protection locked="0"/>
    </xf>
    <xf numFmtId="1" fontId="28" fillId="2" borderId="7" xfId="0" applyNumberFormat="1" applyFont="1" applyFill="1" applyBorder="1" applyAlignment="1" applyProtection="1">
      <alignment horizontal="center" vertical="center" wrapText="1"/>
      <protection locked="0"/>
    </xf>
    <xf numFmtId="1" fontId="28" fillId="2" borderId="7" xfId="0" applyNumberFormat="1"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1" fontId="28" fillId="2" borderId="26" xfId="0" applyNumberFormat="1" applyFont="1" applyFill="1" applyBorder="1" applyAlignment="1" applyProtection="1">
      <alignment horizontal="left" vertical="center"/>
      <protection locked="0"/>
    </xf>
    <xf numFmtId="0" fontId="14" fillId="2" borderId="7" xfId="0" applyFont="1" applyFill="1" applyBorder="1" applyAlignment="1" applyProtection="1">
      <alignment wrapText="1"/>
      <protection locked="0"/>
    </xf>
    <xf numFmtId="0" fontId="7" fillId="2" borderId="7" xfId="0" applyFont="1" applyFill="1" applyBorder="1" applyProtection="1">
      <protection locked="0"/>
    </xf>
    <xf numFmtId="0" fontId="53" fillId="11" borderId="7" xfId="0" applyFont="1" applyFill="1" applyBorder="1" applyAlignment="1" applyProtection="1">
      <alignment horizontal="center" vertical="center"/>
      <protection locked="0"/>
    </xf>
    <xf numFmtId="0" fontId="28" fillId="0" borderId="7" xfId="0" applyFont="1" applyBorder="1" applyProtection="1">
      <protection locked="0"/>
    </xf>
    <xf numFmtId="0" fontId="28" fillId="0" borderId="7" xfId="0" applyFont="1" applyBorder="1" applyAlignment="1" applyProtection="1">
      <alignment horizontal="left"/>
      <protection locked="0"/>
    </xf>
    <xf numFmtId="0" fontId="17" fillId="2" borderId="7" xfId="0" applyFont="1" applyFill="1" applyBorder="1" applyAlignment="1" applyProtection="1">
      <alignment horizontal="left"/>
      <protection locked="0"/>
    </xf>
    <xf numFmtId="0" fontId="26" fillId="2" borderId="7" xfId="0" applyFont="1" applyFill="1" applyBorder="1" applyAlignment="1" applyProtection="1">
      <alignment vertical="center"/>
      <protection locked="0"/>
    </xf>
    <xf numFmtId="0" fontId="14" fillId="2" borderId="7" xfId="0" applyFont="1" applyFill="1" applyBorder="1" applyAlignment="1" applyProtection="1">
      <alignment vertical="center"/>
      <protection locked="0"/>
    </xf>
    <xf numFmtId="0" fontId="9" fillId="15" borderId="24"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1" fontId="28" fillId="7" borderId="11" xfId="0" applyNumberFormat="1" applyFont="1" applyFill="1" applyBorder="1" applyAlignment="1" applyProtection="1">
      <alignment horizontal="center" vertical="center"/>
    </xf>
    <xf numFmtId="0" fontId="28" fillId="13" borderId="20" xfId="0" applyFont="1" applyFill="1" applyBorder="1" applyAlignment="1" applyProtection="1">
      <alignment horizontal="center" vertical="center" wrapText="1"/>
    </xf>
    <xf numFmtId="1" fontId="28" fillId="16" borderId="11" xfId="0" applyNumberFormat="1" applyFont="1" applyFill="1" applyBorder="1" applyAlignment="1" applyProtection="1">
      <alignment horizontal="center" vertical="center"/>
    </xf>
    <xf numFmtId="0" fontId="28" fillId="22" borderId="20" xfId="0" applyFont="1" applyFill="1" applyBorder="1" applyAlignment="1" applyProtection="1">
      <alignment horizontal="center" vertical="center" wrapText="1"/>
    </xf>
    <xf numFmtId="0" fontId="28" fillId="13" borderId="18" xfId="0" applyFont="1" applyFill="1" applyBorder="1" applyAlignment="1" applyProtection="1">
      <alignment horizontal="left" vertical="center"/>
    </xf>
    <xf numFmtId="0" fontId="28" fillId="22" borderId="11" xfId="0" applyFont="1" applyFill="1" applyBorder="1" applyAlignment="1" applyProtection="1">
      <alignment horizontal="left" vertical="center"/>
    </xf>
    <xf numFmtId="0" fontId="28" fillId="13" borderId="11" xfId="0" applyFont="1" applyFill="1" applyBorder="1" applyAlignment="1" applyProtection="1">
      <alignment horizontal="left" vertical="center"/>
    </xf>
    <xf numFmtId="1" fontId="28" fillId="7" borderId="18" xfId="0" applyNumberFormat="1" applyFont="1" applyFill="1" applyBorder="1" applyAlignment="1" applyProtection="1">
      <alignment horizontal="center" vertical="center"/>
    </xf>
    <xf numFmtId="0" fontId="28" fillId="10" borderId="9" xfId="0" applyFont="1" applyFill="1" applyBorder="1" applyAlignment="1" applyProtection="1">
      <alignment horizontal="center" vertical="center"/>
    </xf>
    <xf numFmtId="1" fontId="28" fillId="16" borderId="18" xfId="0" applyNumberFormat="1" applyFont="1" applyFill="1" applyBorder="1" applyAlignment="1" applyProtection="1">
      <alignment horizontal="center" vertical="center"/>
    </xf>
    <xf numFmtId="0" fontId="28" fillId="18" borderId="10" xfId="0" applyFont="1" applyFill="1" applyBorder="1" applyAlignment="1" applyProtection="1">
      <alignment horizontal="center" vertical="center"/>
    </xf>
    <xf numFmtId="0" fontId="28" fillId="10" borderId="10" xfId="0" applyFont="1" applyFill="1" applyBorder="1" applyAlignment="1" applyProtection="1">
      <alignment horizontal="center" vertical="center"/>
    </xf>
    <xf numFmtId="0" fontId="26" fillId="2" borderId="7" xfId="0" applyFont="1" applyFill="1" applyBorder="1" applyAlignment="1" applyProtection="1">
      <alignment vertical="center"/>
    </xf>
    <xf numFmtId="0" fontId="6" fillId="2" borderId="7" xfId="0" applyFont="1" applyFill="1" applyBorder="1" applyAlignment="1" applyProtection="1">
      <alignment vertical="center"/>
    </xf>
    <xf numFmtId="0" fontId="14" fillId="2" borderId="7" xfId="0" applyFont="1" applyFill="1" applyBorder="1" applyAlignment="1" applyProtection="1">
      <alignment vertical="center"/>
    </xf>
    <xf numFmtId="0" fontId="14" fillId="10" borderId="7" xfId="0" applyFont="1" applyFill="1" applyBorder="1" applyAlignment="1" applyProtection="1">
      <alignment vertical="center"/>
    </xf>
    <xf numFmtId="9" fontId="7" fillId="0" borderId="7" xfId="0" applyNumberFormat="1" applyFont="1" applyBorder="1" applyAlignment="1" applyProtection="1">
      <alignment horizontal="left" vertical="top"/>
    </xf>
    <xf numFmtId="0" fontId="26" fillId="2" borderId="2"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3" borderId="2" xfId="0" applyFont="1" applyFill="1" applyBorder="1" applyAlignment="1" applyProtection="1">
      <alignment vertical="center" wrapText="1"/>
      <protection locked="0"/>
    </xf>
    <xf numFmtId="0" fontId="6" fillId="3" borderId="7" xfId="0" applyFont="1" applyFill="1" applyBorder="1" applyAlignment="1" applyProtection="1">
      <alignment vertical="center"/>
      <protection locked="0"/>
    </xf>
    <xf numFmtId="0" fontId="7" fillId="0" borderId="0" xfId="0" applyFont="1" applyAlignment="1" applyProtection="1">
      <alignment vertical="center" wrapText="1"/>
      <protection locked="0"/>
    </xf>
    <xf numFmtId="0" fontId="14" fillId="3" borderId="7" xfId="0" applyFont="1" applyFill="1" applyBorder="1" applyAlignment="1" applyProtection="1">
      <alignment vertical="center" wrapText="1"/>
      <protection locked="0"/>
    </xf>
    <xf numFmtId="0" fontId="31" fillId="2" borderId="0" xfId="0" applyFont="1" applyFill="1" applyProtection="1">
      <protection locked="0"/>
    </xf>
    <xf numFmtId="0" fontId="31" fillId="0" borderId="0" xfId="0" applyFont="1" applyFill="1" applyProtection="1">
      <protection locked="0"/>
    </xf>
    <xf numFmtId="1" fontId="28" fillId="2" borderId="7" xfId="0" applyNumberFormat="1" applyFont="1" applyFill="1" applyBorder="1" applyAlignment="1" applyProtection="1">
      <alignment horizontal="left" vertical="center" wrapText="1"/>
      <protection locked="0"/>
    </xf>
    <xf numFmtId="0" fontId="26" fillId="2" borderId="7" xfId="0" applyFont="1" applyFill="1" applyBorder="1" applyAlignment="1" applyProtection="1">
      <alignment vertical="center" wrapText="1"/>
      <protection locked="0"/>
    </xf>
    <xf numFmtId="0" fontId="28" fillId="10" borderId="7" xfId="0" applyFont="1" applyFill="1" applyBorder="1" applyProtection="1">
      <protection locked="0"/>
    </xf>
    <xf numFmtId="0" fontId="28" fillId="0" borderId="0" xfId="0" applyFont="1" applyAlignment="1" applyProtection="1">
      <alignment horizontal="left" wrapText="1"/>
      <protection locked="0"/>
    </xf>
    <xf numFmtId="0" fontId="17" fillId="10" borderId="7" xfId="0" applyFont="1" applyFill="1" applyBorder="1" applyProtection="1">
      <protection locked="0"/>
    </xf>
    <xf numFmtId="0" fontId="17" fillId="2" borderId="7" xfId="0" applyFont="1" applyFill="1" applyBorder="1" applyAlignment="1" applyProtection="1">
      <alignment horizontal="left" wrapText="1"/>
      <protection locked="0"/>
    </xf>
    <xf numFmtId="0" fontId="28" fillId="0" borderId="7" xfId="0" applyFont="1" applyBorder="1" applyAlignment="1" applyProtection="1">
      <protection locked="0"/>
    </xf>
    <xf numFmtId="0" fontId="28" fillId="0" borderId="0" xfId="0" applyFont="1" applyAlignment="1" applyProtection="1">
      <alignment wrapText="1"/>
      <protection locked="0"/>
    </xf>
    <xf numFmtId="0" fontId="7" fillId="0" borderId="0" xfId="0" applyFont="1" applyAlignment="1" applyProtection="1">
      <alignment wrapText="1"/>
      <protection locked="0"/>
    </xf>
    <xf numFmtId="0" fontId="9" fillId="15" borderId="8" xfId="0" applyFont="1" applyFill="1" applyBorder="1" applyAlignment="1" applyProtection="1">
      <alignment horizontal="center" vertical="center" wrapText="1"/>
    </xf>
    <xf numFmtId="0" fontId="17" fillId="9" borderId="11" xfId="0" applyFont="1" applyFill="1" applyBorder="1" applyAlignment="1" applyProtection="1">
      <alignment vertical="center"/>
    </xf>
    <xf numFmtId="0" fontId="17" fillId="20" borderId="11" xfId="0" applyFont="1" applyFill="1" applyBorder="1" applyAlignment="1" applyProtection="1">
      <alignment vertical="center"/>
    </xf>
    <xf numFmtId="1" fontId="17" fillId="7" borderId="11" xfId="0" applyNumberFormat="1" applyFont="1" applyFill="1" applyBorder="1" applyAlignment="1" applyProtection="1">
      <alignment horizontal="center" vertical="center"/>
    </xf>
    <xf numFmtId="0" fontId="17" fillId="11" borderId="11" xfId="0" applyFont="1" applyFill="1" applyBorder="1" applyAlignment="1" applyProtection="1">
      <alignment vertical="center"/>
    </xf>
    <xf numFmtId="1" fontId="17" fillId="16" borderId="11" xfId="0" applyNumberFormat="1" applyFont="1" applyFill="1" applyBorder="1" applyAlignment="1" applyProtection="1">
      <alignment horizontal="center" vertical="center"/>
    </xf>
    <xf numFmtId="0" fontId="17" fillId="19" borderId="11" xfId="0" applyFont="1" applyFill="1" applyBorder="1" applyAlignment="1" applyProtection="1">
      <alignment vertical="center"/>
    </xf>
    <xf numFmtId="1" fontId="28" fillId="18" borderId="11" xfId="0" applyNumberFormat="1" applyFont="1" applyFill="1" applyBorder="1" applyAlignment="1" applyProtection="1">
      <alignment horizontal="center" vertical="center" wrapText="1"/>
    </xf>
    <xf numFmtId="0" fontId="14" fillId="2" borderId="7" xfId="4"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34" fillId="2" borderId="7"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11" fillId="5" borderId="0" xfId="0" applyFont="1" applyFill="1" applyAlignment="1" applyProtection="1">
      <alignment vertical="center"/>
      <protection locked="0"/>
    </xf>
    <xf numFmtId="0" fontId="17" fillId="0" borderId="11" xfId="0" applyFont="1" applyFill="1" applyBorder="1" applyAlignment="1" applyProtection="1">
      <alignment horizontal="center" vertical="center"/>
      <protection locked="0"/>
    </xf>
    <xf numFmtId="0" fontId="34" fillId="5" borderId="7" xfId="0" applyFont="1" applyFill="1" applyBorder="1" applyAlignment="1" applyProtection="1">
      <alignment vertical="center"/>
      <protection locked="0"/>
    </xf>
    <xf numFmtId="0" fontId="17" fillId="18" borderId="11" xfId="0" applyFont="1" applyFill="1" applyBorder="1" applyAlignment="1" applyProtection="1">
      <alignment horizontal="center" vertical="center"/>
      <protection locked="0"/>
    </xf>
    <xf numFmtId="0" fontId="34" fillId="0" borderId="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34" fillId="10" borderId="7" xfId="0" applyFont="1" applyFill="1" applyBorder="1" applyAlignment="1" applyProtection="1">
      <alignment horizontal="left" vertical="center"/>
      <protection locked="0"/>
    </xf>
    <xf numFmtId="0" fontId="4" fillId="10" borderId="7" xfId="0" applyFont="1" applyFill="1" applyBorder="1" applyAlignment="1" applyProtection="1">
      <alignment horizontal="left" vertical="center"/>
      <protection locked="0"/>
    </xf>
    <xf numFmtId="0" fontId="11" fillId="10" borderId="0" xfId="0" applyFont="1" applyFill="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1" fontId="28" fillId="2" borderId="7" xfId="0" applyNumberFormat="1" applyFont="1" applyFill="1" applyBorder="1" applyAlignment="1" applyProtection="1">
      <alignment horizontal="left" vertical="center"/>
      <protection locked="0"/>
    </xf>
    <xf numFmtId="0" fontId="1" fillId="2" borderId="7" xfId="0" applyFont="1" applyFill="1" applyBorder="1" applyProtection="1">
      <protection locked="0"/>
    </xf>
    <xf numFmtId="0" fontId="28" fillId="0" borderId="0" xfId="0" applyFont="1" applyAlignment="1" applyProtection="1">
      <alignment horizontal="left"/>
      <protection locked="0"/>
    </xf>
    <xf numFmtId="0" fontId="38" fillId="0" borderId="0" xfId="0" applyFont="1" applyProtection="1">
      <protection locked="0"/>
    </xf>
    <xf numFmtId="0" fontId="7" fillId="0" borderId="0" xfId="0" applyFont="1" applyAlignment="1" applyProtection="1">
      <protection locked="0"/>
    </xf>
    <xf numFmtId="0" fontId="9" fillId="15" borderId="20" xfId="0" applyFont="1" applyFill="1" applyBorder="1" applyAlignment="1" applyProtection="1">
      <alignment horizontal="center" vertical="center" wrapText="1"/>
    </xf>
    <xf numFmtId="0" fontId="9" fillId="15" borderId="21" xfId="0" applyFont="1" applyFill="1" applyBorder="1" applyAlignment="1" applyProtection="1">
      <alignment horizontal="center" vertical="center"/>
    </xf>
    <xf numFmtId="0" fontId="28" fillId="18" borderId="11" xfId="0" applyFont="1" applyFill="1" applyBorder="1" applyAlignment="1" applyProtection="1">
      <alignment horizontal="left" vertical="center"/>
    </xf>
    <xf numFmtId="0" fontId="28" fillId="10" borderId="11" xfId="0" applyFont="1" applyFill="1" applyBorder="1" applyAlignment="1" applyProtection="1">
      <alignment horizontal="left" vertical="center"/>
    </xf>
    <xf numFmtId="0" fontId="28" fillId="18" borderId="11" xfId="0" applyFont="1" applyFill="1" applyBorder="1" applyAlignment="1" applyProtection="1">
      <alignment horizontal="center" vertical="center"/>
    </xf>
    <xf numFmtId="1" fontId="17" fillId="18" borderId="11" xfId="0" applyNumberFormat="1" applyFont="1" applyFill="1" applyBorder="1" applyAlignment="1" applyProtection="1">
      <alignment horizontal="center" vertical="center"/>
    </xf>
    <xf numFmtId="0" fontId="28" fillId="18" borderId="11" xfId="0" applyFont="1" applyFill="1" applyBorder="1" applyAlignment="1" applyProtection="1">
      <alignment horizontal="center" vertical="center" wrapText="1"/>
    </xf>
    <xf numFmtId="0" fontId="28" fillId="10" borderId="11" xfId="0" applyFont="1" applyFill="1" applyBorder="1" applyAlignment="1" applyProtection="1">
      <alignment horizontal="center" vertical="center"/>
    </xf>
    <xf numFmtId="1" fontId="17" fillId="9" borderId="11" xfId="0" applyNumberFormat="1" applyFont="1" applyFill="1" applyBorder="1" applyAlignment="1" applyProtection="1">
      <alignment horizontal="center" vertical="center"/>
    </xf>
    <xf numFmtId="1" fontId="17" fillId="20" borderId="11" xfId="0" applyNumberFormat="1" applyFont="1" applyFill="1" applyBorder="1" applyAlignment="1" applyProtection="1">
      <alignment horizontal="center" vertical="center"/>
    </xf>
    <xf numFmtId="1" fontId="17" fillId="19" borderId="11" xfId="0" applyNumberFormat="1" applyFont="1" applyFill="1" applyBorder="1" applyAlignment="1" applyProtection="1">
      <alignment horizontal="center" vertical="center"/>
    </xf>
    <xf numFmtId="1" fontId="15" fillId="11" borderId="11" xfId="0" applyNumberFormat="1" applyFont="1" applyFill="1" applyBorder="1" applyAlignment="1" applyProtection="1">
      <alignment horizontal="center" vertical="center"/>
    </xf>
    <xf numFmtId="1" fontId="17" fillId="11" borderId="11" xfId="0" applyNumberFormat="1" applyFont="1" applyFill="1" applyBorder="1" applyAlignment="1" applyProtection="1">
      <alignment horizontal="center" vertical="center"/>
    </xf>
    <xf numFmtId="0" fontId="53" fillId="0" borderId="0" xfId="0" applyFont="1" applyProtection="1"/>
    <xf numFmtId="0" fontId="17" fillId="12" borderId="11" xfId="0" applyFont="1" applyFill="1" applyBorder="1" applyAlignment="1" applyProtection="1">
      <alignment horizontal="center" vertical="center" wrapText="1"/>
      <protection locked="0"/>
    </xf>
    <xf numFmtId="0" fontId="17" fillId="23" borderId="11" xfId="0" applyFont="1" applyFill="1" applyBorder="1" applyAlignment="1" applyProtection="1">
      <alignment horizontal="center" vertical="center" wrapText="1"/>
      <protection locked="0"/>
    </xf>
    <xf numFmtId="0" fontId="17" fillId="23" borderId="15" xfId="0" applyFont="1" applyFill="1" applyBorder="1" applyAlignment="1" applyProtection="1">
      <alignment horizontal="center" vertical="center" wrapText="1"/>
      <protection locked="0"/>
    </xf>
    <xf numFmtId="1" fontId="14" fillId="2" borderId="7" xfId="0" applyNumberFormat="1" applyFont="1" applyFill="1" applyBorder="1" applyAlignment="1" applyProtection="1">
      <alignment horizontal="left" vertical="center"/>
      <protection locked="0"/>
    </xf>
    <xf numFmtId="0" fontId="9" fillId="15" borderId="23" xfId="0" applyFont="1" applyFill="1" applyBorder="1" applyAlignment="1" applyProtection="1">
      <alignment horizontal="center" vertical="center"/>
    </xf>
    <xf numFmtId="1" fontId="17" fillId="12" borderId="11" xfId="0" applyNumberFormat="1" applyFont="1" applyFill="1" applyBorder="1" applyAlignment="1" applyProtection="1">
      <alignment horizontal="center" vertical="center"/>
    </xf>
    <xf numFmtId="1" fontId="17" fillId="23" borderId="11" xfId="0" applyNumberFormat="1" applyFont="1" applyFill="1" applyBorder="1" applyAlignment="1" applyProtection="1">
      <alignment horizontal="center" vertical="center"/>
    </xf>
    <xf numFmtId="1" fontId="17" fillId="7" borderId="19" xfId="0" applyNumberFormat="1" applyFont="1" applyFill="1" applyBorder="1" applyAlignment="1" applyProtection="1">
      <alignment horizontal="center" vertical="center"/>
    </xf>
    <xf numFmtId="1" fontId="17" fillId="16" borderId="19" xfId="0" applyNumberFormat="1" applyFont="1" applyFill="1" applyBorder="1" applyAlignment="1" applyProtection="1">
      <alignment horizontal="center" vertical="center"/>
    </xf>
    <xf numFmtId="1" fontId="17" fillId="16" borderId="18" xfId="0" applyNumberFormat="1" applyFont="1" applyFill="1" applyBorder="1" applyAlignment="1" applyProtection="1">
      <alignment horizontal="center" vertical="center"/>
    </xf>
    <xf numFmtId="0" fontId="17" fillId="12" borderId="20" xfId="0" applyFont="1" applyFill="1" applyBorder="1" applyAlignment="1" applyProtection="1">
      <alignment horizontal="center" vertical="center"/>
    </xf>
    <xf numFmtId="0" fontId="17" fillId="23" borderId="20" xfId="0" applyFont="1" applyFill="1" applyBorder="1" applyAlignment="1" applyProtection="1">
      <alignment horizontal="center" vertical="center"/>
    </xf>
    <xf numFmtId="0" fontId="17" fillId="12" borderId="11" xfId="0" applyFont="1" applyFill="1" applyBorder="1" applyAlignment="1" applyProtection="1">
      <alignment horizontal="center" vertical="center"/>
    </xf>
    <xf numFmtId="0" fontId="7" fillId="0" borderId="0" xfId="0" applyFont="1" applyProtection="1"/>
    <xf numFmtId="0" fontId="28" fillId="10" borderId="7" xfId="0" applyFont="1" applyFill="1" applyBorder="1" applyAlignment="1" applyProtection="1">
      <alignment vertical="top" wrapText="1"/>
      <protection locked="0"/>
    </xf>
    <xf numFmtId="0" fontId="17" fillId="6" borderId="24" xfId="0" applyFont="1" applyFill="1" applyBorder="1" applyAlignment="1" applyProtection="1">
      <alignment vertical="center"/>
      <protection locked="0"/>
    </xf>
    <xf numFmtId="0" fontId="17" fillId="6" borderId="24" xfId="0" applyFont="1" applyFill="1" applyBorder="1" applyAlignment="1" applyProtection="1">
      <alignment vertical="top" wrapText="1"/>
      <protection locked="0"/>
    </xf>
    <xf numFmtId="0" fontId="17" fillId="6" borderId="11" xfId="0" applyFont="1" applyFill="1" applyBorder="1" applyAlignment="1" applyProtection="1">
      <alignment horizontal="center" vertical="center" wrapText="1"/>
      <protection locked="0"/>
    </xf>
    <xf numFmtId="0" fontId="17" fillId="6" borderId="24" xfId="0" applyFont="1" applyFill="1" applyBorder="1" applyAlignment="1" applyProtection="1">
      <alignment vertical="center" wrapText="1"/>
      <protection locked="0"/>
    </xf>
    <xf numFmtId="0" fontId="17" fillId="23" borderId="11" xfId="0" applyFont="1" applyFill="1" applyBorder="1" applyAlignment="1" applyProtection="1">
      <alignment vertical="center"/>
      <protection locked="0"/>
    </xf>
    <xf numFmtId="0" fontId="17" fillId="23" borderId="11" xfId="0" applyFont="1" applyFill="1" applyBorder="1" applyAlignment="1" applyProtection="1">
      <alignment vertical="top" wrapText="1"/>
      <protection locked="0"/>
    </xf>
    <xf numFmtId="0" fontId="17" fillId="23" borderId="11" xfId="0" applyFont="1" applyFill="1" applyBorder="1" applyAlignment="1" applyProtection="1">
      <alignment vertical="center" wrapText="1"/>
      <protection locked="0"/>
    </xf>
    <xf numFmtId="0" fontId="17" fillId="6" borderId="11" xfId="0" applyFont="1" applyFill="1" applyBorder="1" applyAlignment="1" applyProtection="1">
      <alignment vertical="center"/>
      <protection locked="0"/>
    </xf>
    <xf numFmtId="0" fontId="17" fillId="6" borderId="11" xfId="0" applyFont="1" applyFill="1" applyBorder="1" applyAlignment="1" applyProtection="1">
      <alignment vertical="top" wrapText="1"/>
      <protection locked="0"/>
    </xf>
    <xf numFmtId="0" fontId="17" fillId="6" borderId="11" xfId="0" applyFont="1" applyFill="1" applyBorder="1" applyAlignment="1" applyProtection="1">
      <alignment vertical="center" wrapText="1"/>
      <protection locked="0"/>
    </xf>
    <xf numFmtId="0" fontId="55" fillId="2" borderId="7" xfId="0" applyFont="1" applyFill="1" applyBorder="1" applyAlignment="1" applyProtection="1">
      <alignment horizontal="center" wrapText="1"/>
      <protection locked="0"/>
    </xf>
    <xf numFmtId="0" fontId="55" fillId="10" borderId="7" xfId="0" applyFont="1" applyFill="1" applyBorder="1" applyAlignment="1" applyProtection="1">
      <alignment horizontal="center" vertical="center" wrapText="1"/>
      <protection locked="0"/>
    </xf>
    <xf numFmtId="0" fontId="55" fillId="2" borderId="7" xfId="0" applyFont="1" applyFill="1" applyBorder="1" applyAlignment="1" applyProtection="1">
      <alignment horizontal="center" vertical="center" wrapText="1"/>
      <protection locked="0"/>
    </xf>
    <xf numFmtId="0" fontId="58" fillId="2" borderId="7" xfId="0" applyFont="1" applyFill="1" applyBorder="1" applyAlignment="1" applyProtection="1">
      <alignment vertical="center" wrapText="1"/>
      <protection locked="0"/>
    </xf>
    <xf numFmtId="0" fontId="5" fillId="2" borderId="7" xfId="0" applyFont="1" applyFill="1" applyBorder="1" applyAlignment="1" applyProtection="1">
      <alignment horizontal="center" wrapText="1"/>
      <protection locked="0"/>
    </xf>
    <xf numFmtId="0" fontId="5" fillId="10"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20" fillId="2" borderId="7" xfId="0" applyFont="1" applyFill="1" applyBorder="1" applyAlignment="1" applyProtection="1">
      <alignment vertical="center" wrapText="1"/>
      <protection locked="0"/>
    </xf>
    <xf numFmtId="0" fontId="45" fillId="2" borderId="7" xfId="0" applyFont="1" applyFill="1" applyBorder="1" applyProtection="1">
      <protection locked="0"/>
    </xf>
    <xf numFmtId="0" fontId="24" fillId="2" borderId="7" xfId="0" applyFont="1" applyFill="1" applyBorder="1" applyAlignment="1" applyProtection="1">
      <alignment horizontal="center" wrapText="1"/>
      <protection locked="0"/>
    </xf>
    <xf numFmtId="0" fontId="24" fillId="2" borderId="7" xfId="0" applyFont="1" applyFill="1" applyBorder="1" applyProtection="1">
      <protection locked="0"/>
    </xf>
    <xf numFmtId="0" fontId="65" fillId="2" borderId="7" xfId="0" applyFont="1" applyFill="1" applyBorder="1" applyAlignment="1" applyProtection="1">
      <alignment vertical="top"/>
      <protection locked="0"/>
    </xf>
    <xf numFmtId="0" fontId="25" fillId="2" borderId="7" xfId="0" applyFont="1" applyFill="1" applyBorder="1" applyAlignment="1" applyProtection="1">
      <alignment horizontal="center" vertical="top" wrapText="1"/>
      <protection locked="0"/>
    </xf>
    <xf numFmtId="0" fontId="25" fillId="2" borderId="7" xfId="0" applyFont="1" applyFill="1" applyBorder="1" applyAlignment="1" applyProtection="1">
      <alignment vertical="top"/>
      <protection locked="0"/>
    </xf>
    <xf numFmtId="0" fontId="6" fillId="2" borderId="7" xfId="0" applyFont="1" applyFill="1" applyBorder="1" applyAlignment="1" applyProtection="1">
      <alignment horizontal="center" wrapText="1"/>
      <protection locked="0"/>
    </xf>
    <xf numFmtId="0" fontId="19" fillId="2" borderId="7" xfId="0" applyFont="1" applyFill="1" applyBorder="1" applyProtection="1">
      <protection locked="0"/>
    </xf>
    <xf numFmtId="0" fontId="19" fillId="2" borderId="7" xfId="0" applyFont="1" applyFill="1" applyBorder="1" applyAlignment="1" applyProtection="1">
      <alignment horizontal="center" wrapText="1"/>
      <protection locked="0"/>
    </xf>
    <xf numFmtId="0" fontId="19" fillId="2" borderId="7" xfId="0" applyFont="1" applyFill="1" applyBorder="1" applyAlignment="1" applyProtection="1">
      <alignment vertical="top"/>
      <protection locked="0"/>
    </xf>
    <xf numFmtId="0" fontId="19" fillId="2" borderId="7" xfId="0" applyFont="1" applyFill="1" applyBorder="1" applyAlignment="1" applyProtection="1">
      <alignment horizontal="center" vertical="top" wrapText="1"/>
      <protection locked="0"/>
    </xf>
    <xf numFmtId="0" fontId="7" fillId="0" borderId="0" xfId="0" applyFont="1" applyAlignment="1" applyProtection="1">
      <alignment horizontal="center" wrapText="1"/>
      <protection locked="0"/>
    </xf>
    <xf numFmtId="0" fontId="28" fillId="0" borderId="0" xfId="0" applyFont="1" applyAlignment="1" applyProtection="1">
      <alignment horizontal="center" wrapText="1"/>
      <protection locked="0"/>
    </xf>
    <xf numFmtId="0" fontId="28" fillId="10" borderId="7" xfId="0" applyFont="1" applyFill="1" applyBorder="1" applyAlignment="1" applyProtection="1">
      <alignment vertical="center" wrapText="1"/>
    </xf>
    <xf numFmtId="0" fontId="28" fillId="10" borderId="7" xfId="0" applyFont="1" applyFill="1" applyBorder="1" applyAlignment="1" applyProtection="1">
      <alignment vertical="top" wrapText="1"/>
    </xf>
    <xf numFmtId="0" fontId="28" fillId="10" borderId="26" xfId="0" applyFont="1" applyFill="1" applyBorder="1" applyAlignment="1" applyProtection="1">
      <alignment vertical="top" wrapText="1"/>
    </xf>
    <xf numFmtId="0" fontId="3" fillId="10" borderId="7" xfId="4" applyFill="1" applyBorder="1" applyAlignment="1" applyProtection="1">
      <alignment vertical="center" wrapText="1"/>
    </xf>
    <xf numFmtId="0" fontId="4" fillId="2" borderId="7" xfId="0" applyFont="1" applyFill="1" applyBorder="1" applyAlignment="1" applyProtection="1">
      <alignment vertical="center"/>
    </xf>
    <xf numFmtId="0" fontId="58" fillId="5" borderId="24" xfId="0" applyFont="1" applyFill="1" applyBorder="1" applyAlignment="1" applyProtection="1">
      <alignment horizontal="center" vertical="center" wrapText="1"/>
    </xf>
    <xf numFmtId="0" fontId="58" fillId="18" borderId="24" xfId="0" applyFont="1" applyFill="1" applyBorder="1" applyAlignment="1" applyProtection="1">
      <alignment horizontal="center" vertical="center" wrapText="1"/>
    </xf>
    <xf numFmtId="0" fontId="58" fillId="5" borderId="11" xfId="0" applyFont="1" applyFill="1" applyBorder="1" applyAlignment="1" applyProtection="1">
      <alignment horizontal="center" vertical="center" wrapText="1"/>
    </xf>
    <xf numFmtId="0" fontId="30" fillId="0" borderId="0" xfId="0" applyFont="1" applyAlignment="1" applyProtection="1">
      <alignment horizontal="center" vertical="center"/>
      <protection locked="0"/>
    </xf>
    <xf numFmtId="0" fontId="30" fillId="10" borderId="0" xfId="0" applyFont="1" applyFill="1" applyProtection="1">
      <protection locked="0"/>
    </xf>
    <xf numFmtId="0" fontId="30" fillId="0" borderId="0" xfId="0" applyFont="1" applyProtection="1">
      <protection locked="0"/>
    </xf>
    <xf numFmtId="0" fontId="40" fillId="0" borderId="0" xfId="0" applyFont="1" applyAlignment="1" applyProtection="1">
      <alignment horizontal="center" vertical="center" wrapText="1"/>
      <protection locked="0"/>
    </xf>
    <xf numFmtId="0" fontId="40" fillId="10" borderId="0" xfId="0" applyFont="1" applyFill="1" applyAlignment="1" applyProtection="1">
      <alignment wrapText="1"/>
      <protection locked="0"/>
    </xf>
    <xf numFmtId="0" fontId="40" fillId="0" borderId="0" xfId="0" applyFont="1" applyAlignment="1" applyProtection="1">
      <alignment wrapText="1"/>
      <protection locked="0"/>
    </xf>
    <xf numFmtId="0" fontId="68" fillId="18" borderId="11" xfId="13" applyFont="1" applyFill="1" applyBorder="1" applyAlignment="1" applyProtection="1">
      <alignment horizontal="left" vertical="top" wrapText="1"/>
      <protection locked="0"/>
    </xf>
    <xf numFmtId="0" fontId="39" fillId="10" borderId="0" xfId="13" applyFill="1" applyProtection="1">
      <protection locked="0"/>
    </xf>
    <xf numFmtId="0" fontId="39" fillId="17" borderId="0" xfId="13" applyProtection="1">
      <protection locked="0"/>
    </xf>
    <xf numFmtId="0" fontId="28" fillId="0" borderId="11" xfId="0" applyFont="1" applyBorder="1" applyAlignment="1" applyProtection="1">
      <alignment horizontal="left" vertical="top" wrapText="1"/>
      <protection locked="0"/>
    </xf>
    <xf numFmtId="0" fontId="0" fillId="10" borderId="0" xfId="0" applyFill="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52" fillId="0" borderId="11" xfId="0" applyFont="1" applyBorder="1" applyAlignment="1" applyProtection="1">
      <alignment vertical="top" wrapText="1"/>
    </xf>
    <xf numFmtId="0" fontId="68" fillId="18" borderId="11" xfId="13" applyFont="1" applyFill="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69" fillId="10" borderId="7" xfId="0" applyFont="1" applyFill="1" applyBorder="1" applyAlignment="1" applyProtection="1">
      <alignment vertical="center" wrapText="1"/>
    </xf>
    <xf numFmtId="0" fontId="17" fillId="2" borderId="7" xfId="0" applyFont="1" applyFill="1" applyBorder="1" applyAlignment="1" applyProtection="1">
      <alignment horizontal="center" vertical="center" wrapText="1"/>
    </xf>
    <xf numFmtId="0" fontId="17" fillId="2" borderId="7" xfId="0" applyFont="1" applyFill="1" applyBorder="1" applyAlignment="1" applyProtection="1">
      <alignment vertical="top" wrapText="1"/>
    </xf>
    <xf numFmtId="0" fontId="17" fillId="2" borderId="7" xfId="0" applyFont="1" applyFill="1" applyBorder="1" applyAlignment="1" applyProtection="1">
      <alignment vertical="center" wrapText="1"/>
    </xf>
    <xf numFmtId="0" fontId="6" fillId="2" borderId="7" xfId="0" applyFont="1" applyFill="1" applyBorder="1" applyProtection="1"/>
    <xf numFmtId="0" fontId="17" fillId="7" borderId="11" xfId="0" applyFont="1" applyFill="1" applyBorder="1" applyAlignment="1" applyProtection="1">
      <alignment horizontal="center" vertical="center"/>
    </xf>
    <xf numFmtId="0" fontId="28" fillId="16" borderId="11"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wrapText="1"/>
    </xf>
    <xf numFmtId="0" fontId="59" fillId="3" borderId="35" xfId="0" applyFont="1" applyFill="1" applyBorder="1" applyAlignment="1" applyProtection="1">
      <alignment wrapText="1"/>
    </xf>
    <xf numFmtId="0" fontId="17" fillId="9" borderId="24"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9" fontId="17" fillId="9" borderId="11" xfId="14" applyFont="1" applyFill="1" applyBorder="1" applyAlignment="1" applyProtection="1">
      <alignment horizontal="center" vertical="center" wrapText="1"/>
    </xf>
    <xf numFmtId="0" fontId="15" fillId="16" borderId="15" xfId="0" applyFont="1" applyFill="1" applyBorder="1" applyAlignment="1" applyProtection="1">
      <alignment vertical="center"/>
    </xf>
    <xf numFmtId="0" fontId="15" fillId="16" borderId="11" xfId="0" applyFont="1" applyFill="1" applyBorder="1" applyAlignment="1" applyProtection="1">
      <alignment horizontal="center" vertical="center"/>
    </xf>
    <xf numFmtId="1" fontId="53" fillId="22" borderId="15" xfId="0" applyNumberFormat="1" applyFont="1" applyFill="1" applyBorder="1" applyAlignment="1" applyProtection="1">
      <alignment horizontal="left" vertical="center"/>
    </xf>
    <xf numFmtId="0" fontId="28" fillId="4" borderId="15" xfId="0" applyFont="1" applyFill="1" applyBorder="1" applyAlignment="1" applyProtection="1">
      <alignment horizontal="left" vertical="center"/>
    </xf>
    <xf numFmtId="1" fontId="28" fillId="3" borderId="11" xfId="0" applyNumberFormat="1" applyFont="1" applyFill="1" applyBorder="1" applyAlignment="1" applyProtection="1">
      <alignment horizontal="center" vertical="center"/>
    </xf>
    <xf numFmtId="1" fontId="53" fillId="22" borderId="11" xfId="0" applyNumberFormat="1" applyFont="1" applyFill="1" applyBorder="1" applyAlignment="1" applyProtection="1">
      <alignment horizontal="center" vertical="center"/>
    </xf>
    <xf numFmtId="9" fontId="53" fillId="22" borderId="11" xfId="0" applyNumberFormat="1" applyFont="1" applyFill="1" applyBorder="1" applyAlignment="1" applyProtection="1">
      <alignment horizontal="center" vertical="center"/>
    </xf>
    <xf numFmtId="1" fontId="10" fillId="15" borderId="16" xfId="0" applyNumberFormat="1" applyFont="1" applyFill="1" applyBorder="1" applyAlignment="1" applyProtection="1">
      <alignment horizontal="center" vertical="center"/>
    </xf>
    <xf numFmtId="9" fontId="10" fillId="15" borderId="16" xfId="0" applyNumberFormat="1" applyFont="1" applyFill="1" applyBorder="1" applyAlignment="1" applyProtection="1">
      <alignment horizontal="center" vertical="center"/>
    </xf>
    <xf numFmtId="0" fontId="14" fillId="2" borderId="26" xfId="0" applyFont="1" applyFill="1" applyBorder="1" applyAlignment="1" applyProtection="1">
      <alignment horizontal="center" vertical="center"/>
      <protection locked="0"/>
    </xf>
    <xf numFmtId="1" fontId="9" fillId="15" borderId="11" xfId="14" applyNumberFormat="1" applyFont="1" applyFill="1" applyBorder="1" applyAlignment="1" applyProtection="1">
      <alignment horizontal="center" vertical="center"/>
    </xf>
    <xf numFmtId="0" fontId="7" fillId="0" borderId="0" xfId="0" applyFont="1" applyAlignment="1" applyProtection="1">
      <alignment horizontal="center"/>
      <protection locked="0"/>
    </xf>
    <xf numFmtId="0" fontId="37" fillId="3" borderId="35" xfId="0" applyFont="1" applyFill="1" applyBorder="1" applyAlignment="1" applyProtection="1">
      <alignment horizontal="center" vertical="center" wrapText="1"/>
    </xf>
    <xf numFmtId="0" fontId="28" fillId="10" borderId="7" xfId="0" applyFont="1" applyFill="1" applyBorder="1" applyAlignment="1" applyProtection="1">
      <alignment horizontal="center"/>
      <protection locked="0"/>
    </xf>
    <xf numFmtId="0" fontId="17" fillId="0" borderId="18" xfId="0" applyFont="1" applyFill="1" applyBorder="1" applyAlignment="1" applyProtection="1">
      <alignment horizontal="center" vertical="center"/>
      <protection locked="0"/>
    </xf>
    <xf numFmtId="0" fontId="17" fillId="7" borderId="18" xfId="0" applyFont="1" applyFill="1" applyBorder="1" applyAlignment="1" applyProtection="1">
      <alignment horizontal="left" vertical="center" wrapText="1" indent="1"/>
    </xf>
    <xf numFmtId="0" fontId="17" fillId="16" borderId="11" xfId="0" applyFont="1" applyFill="1" applyBorder="1" applyAlignment="1" applyProtection="1">
      <alignment horizontal="left" vertical="center" wrapText="1" indent="1"/>
    </xf>
    <xf numFmtId="0" fontId="17" fillId="7" borderId="11" xfId="0" applyFont="1" applyFill="1" applyBorder="1" applyAlignment="1" applyProtection="1">
      <alignment horizontal="left" vertical="center" wrapText="1" indent="1"/>
    </xf>
    <xf numFmtId="0" fontId="17" fillId="9" borderId="11" xfId="0" applyFont="1" applyFill="1" applyBorder="1" applyAlignment="1" applyProtection="1">
      <alignment horizontal="left" vertical="center" wrapText="1" indent="1"/>
    </xf>
    <xf numFmtId="0" fontId="17" fillId="20" borderId="11" xfId="0" applyFont="1" applyFill="1" applyBorder="1" applyAlignment="1" applyProtection="1">
      <alignment horizontal="left" vertical="center" wrapText="1" indent="1"/>
    </xf>
    <xf numFmtId="0" fontId="17" fillId="7" borderId="11" xfId="0" applyFont="1" applyFill="1" applyBorder="1" applyAlignment="1" applyProtection="1">
      <alignment horizontal="left" wrapText="1" indent="1"/>
    </xf>
    <xf numFmtId="0" fontId="28" fillId="18" borderId="11" xfId="0" applyFont="1" applyFill="1" applyBorder="1" applyAlignment="1" applyProtection="1">
      <alignment horizontal="left" vertical="center" wrapText="1" indent="1"/>
    </xf>
    <xf numFmtId="0" fontId="28" fillId="10" borderId="11" xfId="0" applyFont="1" applyFill="1" applyBorder="1" applyAlignment="1" applyProtection="1">
      <alignment horizontal="left" vertical="center" wrapText="1" indent="1"/>
    </xf>
    <xf numFmtId="0" fontId="28" fillId="20" borderId="11" xfId="0" applyFont="1" applyFill="1" applyBorder="1" applyAlignment="1" applyProtection="1">
      <alignment horizontal="left" vertical="center" wrapText="1" indent="1"/>
    </xf>
    <xf numFmtId="1" fontId="28" fillId="20" borderId="11" xfId="4" applyNumberFormat="1" applyFont="1" applyFill="1" applyBorder="1" applyAlignment="1" applyProtection="1">
      <alignment horizontal="left" vertical="center" wrapText="1" indent="1"/>
    </xf>
    <xf numFmtId="1" fontId="46" fillId="9" borderId="11" xfId="4" applyNumberFormat="1" applyFont="1" applyFill="1" applyBorder="1" applyAlignment="1" applyProtection="1">
      <alignment horizontal="left" vertical="center" wrapText="1" indent="1"/>
    </xf>
    <xf numFmtId="0" fontId="46" fillId="20" borderId="11" xfId="4" applyFont="1" applyFill="1" applyBorder="1" applyAlignment="1" applyProtection="1">
      <alignment horizontal="left" vertical="center" wrapText="1" indent="1"/>
    </xf>
    <xf numFmtId="0" fontId="50" fillId="7" borderId="11" xfId="0" applyFont="1" applyFill="1" applyBorder="1" applyAlignment="1" applyProtection="1">
      <alignment horizontal="left" vertical="center" wrapText="1" indent="1"/>
    </xf>
    <xf numFmtId="1" fontId="46" fillId="20" borderId="11" xfId="4" applyNumberFormat="1" applyFont="1" applyFill="1" applyBorder="1" applyAlignment="1" applyProtection="1">
      <alignment horizontal="left" vertical="center" indent="1"/>
    </xf>
    <xf numFmtId="0" fontId="46" fillId="9" borderId="11" xfId="4" applyFont="1" applyFill="1" applyBorder="1" applyAlignment="1" applyProtection="1">
      <alignment horizontal="left" vertical="center" wrapText="1" indent="1"/>
    </xf>
    <xf numFmtId="0" fontId="64" fillId="16" borderId="11" xfId="4" applyFont="1" applyFill="1" applyBorder="1" applyAlignment="1" applyProtection="1">
      <alignment horizontal="left" vertical="center" wrapText="1" indent="1"/>
    </xf>
    <xf numFmtId="0" fontId="46" fillId="16" borderId="11" xfId="4" applyFont="1" applyFill="1" applyBorder="1" applyAlignment="1" applyProtection="1">
      <alignment horizontal="left" vertical="center" wrapText="1" indent="1"/>
    </xf>
    <xf numFmtId="1" fontId="28" fillId="20" borderId="11" xfId="0" applyNumberFormat="1" applyFont="1" applyFill="1" applyBorder="1" applyAlignment="1" applyProtection="1">
      <alignment horizontal="left" vertical="center" wrapText="1" indent="1"/>
    </xf>
    <xf numFmtId="0" fontId="28" fillId="10" borderId="4" xfId="0" applyFont="1" applyFill="1" applyBorder="1" applyAlignment="1" applyProtection="1">
      <alignment horizontal="left" vertical="center" wrapText="1" indent="1"/>
    </xf>
    <xf numFmtId="0" fontId="28" fillId="18" borderId="3" xfId="0" applyFont="1" applyFill="1" applyBorder="1" applyAlignment="1" applyProtection="1">
      <alignment horizontal="left" vertical="center" indent="1" shrinkToFit="1"/>
    </xf>
    <xf numFmtId="0" fontId="28" fillId="10" borderId="3" xfId="0" applyFont="1" applyFill="1" applyBorder="1" applyAlignment="1" applyProtection="1">
      <alignment horizontal="left" vertical="center" wrapText="1" indent="1"/>
    </xf>
    <xf numFmtId="0" fontId="28" fillId="16" borderId="3" xfId="0" applyFont="1" applyFill="1" applyBorder="1" applyAlignment="1" applyProtection="1">
      <alignment horizontal="left" vertical="center" wrapText="1" indent="1"/>
    </xf>
    <xf numFmtId="0" fontId="28" fillId="18" borderId="3" xfId="0" applyFont="1" applyFill="1" applyBorder="1" applyAlignment="1" applyProtection="1">
      <alignment horizontal="left" vertical="center" wrapText="1" indent="1"/>
    </xf>
    <xf numFmtId="0" fontId="17" fillId="10" borderId="9" xfId="0" applyFont="1" applyFill="1" applyBorder="1" applyAlignment="1" applyProtection="1">
      <alignment horizontal="left" vertical="center" wrapText="1" indent="1"/>
    </xf>
    <xf numFmtId="0" fontId="28" fillId="20" borderId="3" xfId="0" applyFont="1" applyFill="1" applyBorder="1" applyAlignment="1" applyProtection="1">
      <alignment horizontal="left" vertical="center" wrapText="1" indent="1"/>
    </xf>
    <xf numFmtId="0" fontId="28" fillId="7" borderId="3" xfId="0" applyFont="1" applyFill="1" applyBorder="1" applyAlignment="1" applyProtection="1">
      <alignment horizontal="left" vertical="center" wrapText="1" indent="1"/>
    </xf>
    <xf numFmtId="0" fontId="28" fillId="9" borderId="3" xfId="0" applyFont="1" applyFill="1" applyBorder="1" applyAlignment="1" applyProtection="1">
      <alignment horizontal="left" vertical="center" wrapText="1" indent="1"/>
    </xf>
    <xf numFmtId="0" fontId="46" fillId="10" borderId="4" xfId="4" applyFont="1" applyFill="1" applyBorder="1" applyAlignment="1" applyProtection="1">
      <alignment horizontal="left" vertical="center" wrapText="1" indent="1"/>
    </xf>
    <xf numFmtId="0" fontId="28" fillId="18" borderId="3" xfId="4" applyFont="1" applyFill="1" applyBorder="1" applyAlignment="1" applyProtection="1">
      <alignment horizontal="left" vertical="center" wrapText="1" indent="1"/>
    </xf>
    <xf numFmtId="0" fontId="46" fillId="10" borderId="3" xfId="4" applyFont="1" applyFill="1" applyBorder="1" applyAlignment="1" applyProtection="1">
      <alignment horizontal="left" vertical="center" wrapText="1" indent="1"/>
    </xf>
    <xf numFmtId="0" fontId="46" fillId="10" borderId="3" xfId="4" applyFont="1" applyFill="1" applyBorder="1" applyAlignment="1" applyProtection="1">
      <alignment horizontal="left" vertical="center" wrapText="1" indent="2"/>
    </xf>
    <xf numFmtId="0" fontId="50" fillId="16" borderId="3" xfId="4" applyFont="1" applyFill="1" applyBorder="1" applyAlignment="1" applyProtection="1">
      <alignment horizontal="left" vertical="center" wrapText="1" indent="1"/>
    </xf>
    <xf numFmtId="1" fontId="53" fillId="18" borderId="31" xfId="0" applyNumberFormat="1" applyFont="1" applyFill="1" applyBorder="1" applyAlignment="1" applyProtection="1">
      <alignment horizontal="left" vertical="center" indent="1"/>
    </xf>
    <xf numFmtId="1" fontId="53" fillId="10" borderId="1" xfId="0" applyNumberFormat="1" applyFont="1" applyFill="1" applyBorder="1" applyAlignment="1" applyProtection="1">
      <alignment horizontal="left" vertical="center" indent="1"/>
    </xf>
    <xf numFmtId="0" fontId="46" fillId="20" borderId="3" xfId="4" applyFont="1" applyFill="1" applyBorder="1" applyAlignment="1" applyProtection="1">
      <alignment horizontal="left" vertical="center" wrapText="1" indent="1"/>
    </xf>
    <xf numFmtId="0" fontId="46" fillId="7" borderId="1" xfId="4" applyFont="1" applyFill="1" applyBorder="1" applyAlignment="1" applyProtection="1">
      <alignment horizontal="left" vertical="center" wrapText="1" indent="1"/>
    </xf>
    <xf numFmtId="1" fontId="28" fillId="20" borderId="32" xfId="0" applyNumberFormat="1" applyFont="1" applyFill="1" applyBorder="1" applyAlignment="1" applyProtection="1">
      <alignment horizontal="left" vertical="center" indent="1"/>
    </xf>
    <xf numFmtId="1" fontId="28" fillId="9" borderId="32" xfId="0" applyNumberFormat="1" applyFont="1" applyFill="1" applyBorder="1" applyAlignment="1" applyProtection="1">
      <alignment horizontal="left" vertical="center" indent="1"/>
    </xf>
    <xf numFmtId="0" fontId="28" fillId="13" borderId="11" xfId="0" applyFont="1" applyFill="1" applyBorder="1" applyAlignment="1" applyProtection="1">
      <alignment horizontal="left" vertical="center" wrapText="1" indent="1"/>
    </xf>
    <xf numFmtId="0" fontId="28" fillId="22" borderId="11" xfId="0" applyFont="1" applyFill="1" applyBorder="1" applyAlignment="1" applyProtection="1">
      <alignment horizontal="left" vertical="center" wrapText="1" indent="1"/>
    </xf>
    <xf numFmtId="0" fontId="28" fillId="10" borderId="9" xfId="0" applyFont="1" applyFill="1" applyBorder="1" applyAlignment="1" applyProtection="1">
      <alignment horizontal="left" vertical="center" wrapText="1" indent="1"/>
    </xf>
    <xf numFmtId="0" fontId="28" fillId="16" borderId="10" xfId="0" applyFont="1" applyFill="1" applyBorder="1" applyAlignment="1" applyProtection="1">
      <alignment horizontal="left" vertical="center" wrapText="1" indent="1"/>
    </xf>
    <xf numFmtId="0" fontId="28" fillId="10" borderId="10" xfId="0" applyFont="1" applyFill="1" applyBorder="1" applyAlignment="1" applyProtection="1">
      <alignment horizontal="left" vertical="center" wrapText="1" indent="1"/>
    </xf>
    <xf numFmtId="0" fontId="28" fillId="16" borderId="28" xfId="0" applyFont="1" applyFill="1" applyBorder="1" applyAlignment="1" applyProtection="1">
      <alignment horizontal="left" vertical="center" wrapText="1" indent="1"/>
    </xf>
    <xf numFmtId="0" fontId="52" fillId="7" borderId="20" xfId="0" applyFont="1" applyFill="1" applyBorder="1" applyAlignment="1" applyProtection="1">
      <alignment horizontal="left" vertical="center" wrapText="1" indent="1"/>
    </xf>
    <xf numFmtId="0" fontId="28" fillId="16" borderId="11" xfId="0" applyFont="1" applyFill="1" applyBorder="1" applyAlignment="1" applyProtection="1">
      <alignment horizontal="left" vertical="center" wrapText="1" indent="1"/>
    </xf>
    <xf numFmtId="0" fontId="50" fillId="19" borderId="11" xfId="4" applyFont="1" applyFill="1" applyBorder="1" applyAlignment="1" applyProtection="1">
      <alignment horizontal="left" vertical="center" wrapText="1" indent="1"/>
    </xf>
    <xf numFmtId="0" fontId="50" fillId="16" borderId="11" xfId="4" applyFont="1" applyFill="1" applyBorder="1" applyAlignment="1" applyProtection="1">
      <alignment horizontal="left" vertical="center" wrapText="1" indent="1"/>
    </xf>
    <xf numFmtId="0" fontId="53" fillId="7" borderId="11" xfId="0" applyFont="1" applyFill="1" applyBorder="1" applyAlignment="1" applyProtection="1">
      <alignment horizontal="left" vertical="center" indent="1"/>
    </xf>
    <xf numFmtId="0" fontId="28" fillId="9" borderId="11" xfId="0" applyFont="1" applyFill="1" applyBorder="1" applyAlignment="1" applyProtection="1">
      <alignment horizontal="left" vertical="center" wrapText="1" indent="1"/>
    </xf>
    <xf numFmtId="0" fontId="28" fillId="9" borderId="11" xfId="4" applyFont="1" applyFill="1" applyBorder="1" applyAlignment="1" applyProtection="1">
      <alignment horizontal="left" vertical="center" wrapText="1" indent="1"/>
    </xf>
    <xf numFmtId="0" fontId="15" fillId="16" borderId="11" xfId="0" applyFont="1" applyFill="1" applyBorder="1" applyAlignment="1" applyProtection="1">
      <alignment horizontal="left" vertical="center" wrapText="1" indent="2"/>
    </xf>
    <xf numFmtId="0" fontId="50" fillId="20" borderId="11" xfId="0" applyFont="1" applyFill="1" applyBorder="1" applyAlignment="1" applyProtection="1">
      <alignment horizontal="left" vertical="center" wrapText="1" indent="1"/>
    </xf>
    <xf numFmtId="1" fontId="28" fillId="9" borderId="11" xfId="0" applyNumberFormat="1" applyFont="1" applyFill="1" applyBorder="1" applyAlignment="1" applyProtection="1">
      <alignment horizontal="left" vertical="center" wrapText="1" indent="1"/>
    </xf>
    <xf numFmtId="0" fontId="46" fillId="18" borderId="11" xfId="4" applyFont="1" applyFill="1" applyBorder="1" applyAlignment="1" applyProtection="1">
      <alignment horizontal="left" vertical="center" wrapText="1" indent="1"/>
    </xf>
    <xf numFmtId="0" fontId="28" fillId="13" borderId="18" xfId="0" applyFont="1" applyFill="1" applyBorder="1" applyAlignment="1" applyProtection="1">
      <alignment horizontal="left" vertical="center" indent="1"/>
    </xf>
    <xf numFmtId="0" fontId="28" fillId="13" borderId="11" xfId="0" applyFont="1" applyFill="1" applyBorder="1" applyAlignment="1" applyProtection="1">
      <alignment horizontal="left" vertical="center" indent="1"/>
    </xf>
    <xf numFmtId="0" fontId="28" fillId="12" borderId="11" xfId="0" applyFont="1" applyFill="1" applyBorder="1" applyAlignment="1" applyProtection="1">
      <alignment horizontal="left" vertical="center" wrapText="1" indent="1"/>
    </xf>
    <xf numFmtId="0" fontId="28" fillId="23" borderId="11" xfId="0" applyFont="1" applyFill="1" applyBorder="1" applyAlignment="1" applyProtection="1">
      <alignment horizontal="left" vertical="center" wrapText="1" indent="1"/>
    </xf>
    <xf numFmtId="0" fontId="46" fillId="13" borderId="11" xfId="4" applyFont="1" applyFill="1" applyBorder="1" applyAlignment="1" applyProtection="1">
      <alignment horizontal="left" vertical="center" indent="1"/>
    </xf>
    <xf numFmtId="0" fontId="28" fillId="12" borderId="11" xfId="0" applyFont="1" applyFill="1" applyBorder="1" applyAlignment="1" applyProtection="1">
      <alignment horizontal="left" vertical="center" indent="1"/>
    </xf>
    <xf numFmtId="0" fontId="46" fillId="20" borderId="11" xfId="4" applyFont="1" applyFill="1" applyBorder="1" applyAlignment="1" applyProtection="1">
      <alignment horizontal="left" vertical="center" indent="1"/>
    </xf>
    <xf numFmtId="0" fontId="50" fillId="9" borderId="11" xfId="4" applyFont="1" applyFill="1" applyBorder="1" applyAlignment="1" applyProtection="1">
      <alignment horizontal="left" vertical="center" wrapText="1" indent="1"/>
    </xf>
    <xf numFmtId="0" fontId="17" fillId="23" borderId="11" xfId="0" applyFont="1" applyFill="1" applyBorder="1" applyAlignment="1" applyProtection="1">
      <alignment horizontal="left" vertical="center" indent="1"/>
    </xf>
    <xf numFmtId="0" fontId="46" fillId="12" borderId="11" xfId="4" applyFont="1" applyFill="1" applyBorder="1" applyAlignment="1" applyProtection="1">
      <alignment horizontal="left" vertical="center" indent="1"/>
    </xf>
    <xf numFmtId="0" fontId="17" fillId="20" borderId="11" xfId="0" applyFont="1" applyFill="1" applyBorder="1" applyAlignment="1" applyProtection="1">
      <alignment horizontal="left" vertical="center" indent="1"/>
    </xf>
    <xf numFmtId="0" fontId="17" fillId="12" borderId="11" xfId="0" applyFont="1" applyFill="1" applyBorder="1" applyAlignment="1" applyProtection="1">
      <alignment horizontal="left" vertical="center" indent="1"/>
    </xf>
    <xf numFmtId="0" fontId="17" fillId="12" borderId="27" xfId="0" applyFont="1" applyFill="1" applyBorder="1" applyAlignment="1" applyProtection="1">
      <alignment horizontal="left" vertical="center" wrapText="1" indent="1"/>
    </xf>
    <xf numFmtId="0" fontId="17" fillId="20" borderId="20" xfId="0" applyFont="1" applyFill="1" applyBorder="1" applyAlignment="1" applyProtection="1">
      <alignment horizontal="left" vertical="center" wrapText="1" indent="1"/>
    </xf>
    <xf numFmtId="0" fontId="17" fillId="9" borderId="27" xfId="0" applyFont="1" applyFill="1" applyBorder="1" applyAlignment="1" applyProtection="1">
      <alignment horizontal="left" vertical="center" indent="1"/>
    </xf>
    <xf numFmtId="0" fontId="17" fillId="23" borderId="20" xfId="0" applyFont="1" applyFill="1" applyBorder="1" applyAlignment="1" applyProtection="1">
      <alignment horizontal="left" vertical="center" wrapText="1" indent="1"/>
    </xf>
    <xf numFmtId="0" fontId="17" fillId="12" borderId="20" xfId="0" applyFont="1" applyFill="1" applyBorder="1" applyAlignment="1" applyProtection="1">
      <alignment horizontal="left" vertical="center" wrapText="1" indent="1"/>
    </xf>
    <xf numFmtId="0" fontId="17" fillId="9" borderId="20" xfId="0" applyFont="1" applyFill="1" applyBorder="1" applyAlignment="1" applyProtection="1">
      <alignment horizontal="left" vertical="center" wrapText="1" indent="1"/>
    </xf>
    <xf numFmtId="0" fontId="17" fillId="12" borderId="11" xfId="0" applyFont="1" applyFill="1" applyBorder="1" applyAlignment="1" applyProtection="1">
      <alignment horizontal="left" vertical="center" wrapText="1" indent="1"/>
    </xf>
    <xf numFmtId="0" fontId="17" fillId="23" borderId="11" xfId="0" applyFont="1" applyFill="1" applyBorder="1" applyAlignment="1" applyProtection="1">
      <alignment horizontal="left" vertical="center" wrapText="1" indent="1"/>
    </xf>
    <xf numFmtId="0" fontId="46" fillId="12" borderId="11" xfId="4" applyFont="1" applyFill="1" applyBorder="1" applyAlignment="1" applyProtection="1">
      <alignment horizontal="left" vertical="center" wrapText="1" indent="1"/>
    </xf>
    <xf numFmtId="1" fontId="17" fillId="23" borderId="11" xfId="0" applyNumberFormat="1" applyFont="1" applyFill="1" applyBorder="1" applyAlignment="1" applyProtection="1">
      <alignment horizontal="left" vertical="center" indent="1"/>
    </xf>
    <xf numFmtId="0" fontId="46" fillId="23" borderId="12" xfId="4" applyFont="1" applyFill="1" applyBorder="1" applyAlignment="1" applyProtection="1">
      <alignment horizontal="left" vertical="center" wrapText="1" indent="1"/>
    </xf>
    <xf numFmtId="1" fontId="46" fillId="12" borderId="11" xfId="4" applyNumberFormat="1" applyFont="1" applyFill="1" applyBorder="1" applyAlignment="1" applyProtection="1">
      <alignment horizontal="left" vertical="center" wrapText="1" indent="1"/>
    </xf>
    <xf numFmtId="1" fontId="17" fillId="12" borderId="11" xfId="0" applyNumberFormat="1" applyFont="1" applyFill="1" applyBorder="1" applyAlignment="1" applyProtection="1">
      <alignment horizontal="left" vertical="center" indent="1"/>
    </xf>
    <xf numFmtId="1" fontId="46" fillId="23" borderId="11" xfId="4" applyNumberFormat="1" applyFont="1" applyFill="1" applyBorder="1" applyAlignment="1" applyProtection="1">
      <alignment horizontal="left" vertical="center" wrapText="1" indent="1"/>
    </xf>
    <xf numFmtId="0" fontId="17" fillId="0" borderId="19" xfId="0" applyFont="1" applyFill="1" applyBorder="1" applyAlignment="1" applyProtection="1">
      <alignment horizontal="center" vertical="center"/>
    </xf>
    <xf numFmtId="0" fontId="28" fillId="0" borderId="11" xfId="0" applyFont="1" applyFill="1" applyBorder="1" applyAlignment="1" applyProtection="1">
      <alignment horizontal="left" vertical="center" wrapText="1" indent="1"/>
    </xf>
    <xf numFmtId="0" fontId="17" fillId="0" borderId="11" xfId="0" applyFont="1" applyFill="1" applyBorder="1" applyAlignment="1" applyProtection="1">
      <alignment horizontal="center" vertical="center" wrapText="1"/>
      <protection locked="0"/>
    </xf>
    <xf numFmtId="1" fontId="17" fillId="0" borderId="11" xfId="0" applyNumberFormat="1" applyFont="1" applyFill="1" applyBorder="1" applyAlignment="1" applyProtection="1">
      <alignment horizontal="center" vertical="center"/>
    </xf>
    <xf numFmtId="0" fontId="46" fillId="0" borderId="11" xfId="4" applyFont="1" applyFill="1" applyBorder="1" applyAlignment="1" applyProtection="1">
      <alignment horizontal="left" vertical="center" wrapText="1" indent="1"/>
    </xf>
    <xf numFmtId="0" fontId="17" fillId="18" borderId="11" xfId="0" applyFont="1" applyFill="1" applyBorder="1" applyAlignment="1" applyProtection="1">
      <alignment horizontal="left" vertical="center" indent="1"/>
    </xf>
    <xf numFmtId="0" fontId="17" fillId="18" borderId="11" xfId="0" applyFont="1" applyFill="1" applyBorder="1" applyAlignment="1" applyProtection="1">
      <alignment horizontal="left" vertical="center" wrapText="1" indent="1"/>
    </xf>
    <xf numFmtId="1" fontId="28" fillId="20" borderId="11" xfId="0" applyNumberFormat="1" applyFont="1" applyFill="1" applyBorder="1" applyAlignment="1" applyProtection="1">
      <alignment horizontal="left" vertical="center" indent="1"/>
    </xf>
    <xf numFmtId="1" fontId="28" fillId="0" borderId="11" xfId="0" applyNumberFormat="1" applyFont="1" applyFill="1" applyBorder="1" applyAlignment="1" applyProtection="1">
      <alignment horizontal="left" vertical="center" wrapText="1" indent="1"/>
    </xf>
    <xf numFmtId="0" fontId="17" fillId="0" borderId="11" xfId="0" applyFont="1" applyFill="1" applyBorder="1" applyAlignment="1" applyProtection="1">
      <alignment horizontal="left" vertical="center" wrapText="1" indent="1"/>
    </xf>
    <xf numFmtId="1" fontId="28" fillId="20" borderId="32" xfId="0" applyNumberFormat="1" applyFont="1" applyFill="1" applyBorder="1" applyAlignment="1" applyProtection="1">
      <alignment horizontal="left" vertical="center" wrapText="1" indent="1"/>
    </xf>
    <xf numFmtId="0" fontId="28" fillId="10" borderId="46" xfId="0" applyFont="1" applyFill="1" applyBorder="1" applyAlignment="1" applyProtection="1">
      <alignment horizontal="center" vertical="center"/>
    </xf>
    <xf numFmtId="0" fontId="28" fillId="20" borderId="5" xfId="0" applyFont="1" applyFill="1" applyBorder="1" applyAlignment="1" applyProtection="1">
      <alignment horizontal="left" vertical="center" wrapText="1" indent="1"/>
    </xf>
    <xf numFmtId="1" fontId="28" fillId="18" borderId="25" xfId="0" applyNumberFormat="1" applyFont="1" applyFill="1" applyBorder="1" applyAlignment="1" applyProtection="1">
      <alignment horizontal="center" vertical="center" wrapText="1"/>
    </xf>
    <xf numFmtId="1" fontId="28" fillId="16" borderId="45" xfId="0" applyNumberFormat="1" applyFont="1" applyFill="1" applyBorder="1" applyAlignment="1" applyProtection="1">
      <alignment horizontal="center" vertical="center"/>
    </xf>
    <xf numFmtId="0" fontId="28" fillId="19" borderId="5" xfId="0" applyFont="1" applyFill="1" applyBorder="1" applyAlignment="1" applyProtection="1">
      <alignment horizontal="center" vertical="center"/>
    </xf>
    <xf numFmtId="0" fontId="28" fillId="7" borderId="11" xfId="0" applyFont="1" applyFill="1" applyBorder="1" applyAlignment="1" applyProtection="1">
      <alignment horizontal="left" vertical="center" wrapText="1" indent="1"/>
    </xf>
    <xf numFmtId="0" fontId="28" fillId="10" borderId="11" xfId="0" applyFont="1" applyFill="1" applyBorder="1" applyAlignment="1" applyProtection="1">
      <alignment horizontal="center" vertical="center" wrapText="1"/>
      <protection locked="0"/>
    </xf>
    <xf numFmtId="1" fontId="28" fillId="10" borderId="11" xfId="0" applyNumberFormat="1" applyFont="1" applyFill="1" applyBorder="1" applyAlignment="1" applyProtection="1">
      <alignment horizontal="center" vertical="center" wrapText="1"/>
    </xf>
    <xf numFmtId="0" fontId="28" fillId="11" borderId="11" xfId="0" applyFont="1" applyFill="1" applyBorder="1" applyAlignment="1" applyProtection="1">
      <alignment horizontal="center" vertical="center"/>
    </xf>
    <xf numFmtId="1" fontId="28" fillId="7" borderId="11" xfId="0" applyNumberFormat="1" applyFont="1" applyFill="1" applyBorder="1" applyAlignment="1" applyProtection="1">
      <alignment horizontal="left" vertical="center" indent="1"/>
    </xf>
    <xf numFmtId="1" fontId="17" fillId="12" borderId="11" xfId="0" applyNumberFormat="1" applyFont="1" applyFill="1" applyBorder="1" applyAlignment="1" applyProtection="1">
      <alignment horizontal="left" vertical="center" wrapText="1" indent="1"/>
    </xf>
    <xf numFmtId="0" fontId="28" fillId="18" borderId="25" xfId="0" applyFont="1" applyFill="1" applyBorder="1" applyAlignment="1" applyProtection="1">
      <alignment horizontal="center" vertical="center" wrapText="1"/>
      <protection locked="0"/>
    </xf>
    <xf numFmtId="0" fontId="28" fillId="18" borderId="18" xfId="0" applyFont="1" applyFill="1" applyBorder="1" applyAlignment="1" applyProtection="1">
      <alignment horizontal="center" vertical="center" wrapText="1"/>
      <protection locked="0"/>
    </xf>
    <xf numFmtId="0" fontId="28" fillId="18" borderId="11" xfId="0" applyFont="1" applyFill="1" applyBorder="1" applyAlignment="1" applyProtection="1">
      <alignment vertical="center"/>
    </xf>
    <xf numFmtId="0" fontId="28" fillId="10" borderId="18" xfId="0" applyFont="1" applyFill="1" applyBorder="1" applyAlignment="1" applyProtection="1">
      <alignment horizontal="center" vertical="center" wrapText="1"/>
      <protection locked="0"/>
    </xf>
    <xf numFmtId="0" fontId="28" fillId="0" borderId="7" xfId="0" applyFont="1" applyBorder="1" applyAlignment="1" applyProtection="1">
      <alignment horizontal="center"/>
    </xf>
    <xf numFmtId="0" fontId="9" fillId="15" borderId="11" xfId="0" applyFont="1" applyFill="1" applyBorder="1" applyAlignment="1" applyProtection="1">
      <alignment horizontal="center" vertical="center"/>
    </xf>
    <xf numFmtId="0" fontId="28" fillId="2" borderId="7"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xf>
    <xf numFmtId="0" fontId="9" fillId="15" borderId="8" xfId="0" applyFont="1" applyFill="1" applyBorder="1" applyAlignment="1" applyProtection="1">
      <alignment horizontal="center" vertical="center"/>
    </xf>
    <xf numFmtId="0" fontId="9" fillId="15" borderId="6" xfId="0" applyFont="1" applyFill="1" applyBorder="1" applyAlignment="1" applyProtection="1">
      <alignment horizontal="center" vertical="center"/>
    </xf>
    <xf numFmtId="0" fontId="46" fillId="10" borderId="11" xfId="4" applyFont="1" applyFill="1" applyBorder="1" applyAlignment="1" applyProtection="1">
      <alignment horizontal="left" vertical="center" wrapText="1" indent="1"/>
    </xf>
    <xf numFmtId="0" fontId="53" fillId="18" borderId="11" xfId="0" applyFont="1" applyFill="1" applyBorder="1" applyAlignment="1" applyProtection="1">
      <alignment horizontal="left" vertical="center" indent="2"/>
    </xf>
    <xf numFmtId="0" fontId="28" fillId="13" borderId="11"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wrapText="1"/>
    </xf>
    <xf numFmtId="0" fontId="17" fillId="2" borderId="7" xfId="0" applyFont="1" applyFill="1" applyBorder="1" applyAlignment="1" applyProtection="1">
      <alignment horizontal="left" vertical="center" indent="1"/>
    </xf>
    <xf numFmtId="1" fontId="28" fillId="23" borderId="11" xfId="4" applyNumberFormat="1" applyFont="1" applyFill="1" applyBorder="1" applyAlignment="1" applyProtection="1">
      <alignment horizontal="left" vertical="center" wrapText="1" indent="1"/>
    </xf>
    <xf numFmtId="0" fontId="70" fillId="10" borderId="7" xfId="0" applyFont="1" applyFill="1" applyBorder="1" applyAlignment="1" applyProtection="1">
      <alignment vertical="center"/>
    </xf>
    <xf numFmtId="0" fontId="7" fillId="2" borderId="7" xfId="0" applyFont="1" applyFill="1" applyBorder="1" applyAlignment="1" applyProtection="1">
      <alignment horizontal="center" vertical="center"/>
    </xf>
    <xf numFmtId="0" fontId="5" fillId="2" borderId="7" xfId="0" applyFont="1" applyFill="1" applyBorder="1" applyAlignment="1" applyProtection="1">
      <alignment horizontal="left" wrapText="1"/>
    </xf>
    <xf numFmtId="0" fontId="17" fillId="9" borderId="11" xfId="0" applyFont="1" applyFill="1" applyBorder="1" applyAlignment="1" applyProtection="1">
      <alignment horizontal="center" vertical="center"/>
    </xf>
    <xf numFmtId="0" fontId="17" fillId="20" borderId="11" xfId="0" applyFont="1" applyFill="1" applyBorder="1" applyAlignment="1" applyProtection="1">
      <alignment horizontal="center" vertical="center"/>
    </xf>
    <xf numFmtId="0" fontId="17" fillId="21" borderId="11" xfId="0" applyFont="1" applyFill="1" applyBorder="1" applyAlignment="1" applyProtection="1">
      <alignment horizontal="center" vertical="center"/>
    </xf>
    <xf numFmtId="0" fontId="17" fillId="8" borderId="11"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1" fontId="28" fillId="0" borderId="11" xfId="0" applyNumberFormat="1"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1" fontId="17" fillId="0" borderId="24" xfId="0" applyNumberFormat="1" applyFont="1" applyFill="1" applyBorder="1" applyAlignment="1" applyProtection="1">
      <alignment horizontal="center" vertical="center"/>
    </xf>
    <xf numFmtId="164" fontId="15" fillId="13" borderId="7" xfId="0" applyNumberFormat="1" applyFont="1" applyFill="1" applyBorder="1" applyAlignment="1" applyProtection="1">
      <alignment vertical="center"/>
    </xf>
    <xf numFmtId="0" fontId="8" fillId="3" borderId="7" xfId="0" applyFont="1" applyFill="1" applyBorder="1" applyAlignment="1" applyProtection="1">
      <alignment horizontal="center" vertical="center"/>
    </xf>
    <xf numFmtId="0" fontId="18" fillId="2" borderId="7" xfId="0" applyFont="1" applyFill="1" applyBorder="1" applyAlignment="1" applyProtection="1">
      <alignment horizontal="left"/>
    </xf>
    <xf numFmtId="0" fontId="7" fillId="0" borderId="0" xfId="0" applyFont="1" applyAlignment="1" applyProtection="1">
      <alignment horizontal="left"/>
    </xf>
    <xf numFmtId="0" fontId="14" fillId="2" borderId="7" xfId="0" applyFont="1" applyFill="1" applyBorder="1" applyProtection="1"/>
    <xf numFmtId="0" fontId="14" fillId="2" borderId="7" xfId="0" applyFont="1" applyFill="1" applyBorder="1" applyAlignment="1" applyProtection="1">
      <alignment horizontal="center" vertical="center"/>
    </xf>
    <xf numFmtId="1" fontId="14" fillId="2" borderId="7" xfId="0" applyNumberFormat="1" applyFont="1" applyFill="1" applyBorder="1" applyAlignment="1" applyProtection="1">
      <alignment horizontal="center" vertical="center" wrapText="1"/>
    </xf>
    <xf numFmtId="1" fontId="14" fillId="2" borderId="7" xfId="0" applyNumberFormat="1" applyFont="1" applyFill="1" applyBorder="1" applyAlignment="1" applyProtection="1">
      <alignment horizontal="center" vertical="center"/>
    </xf>
    <xf numFmtId="1" fontId="14" fillId="2" borderId="7" xfId="0" applyNumberFormat="1" applyFont="1" applyFill="1" applyBorder="1" applyAlignment="1" applyProtection="1">
      <alignment horizontal="left" vertical="center"/>
    </xf>
    <xf numFmtId="1" fontId="26" fillId="11" borderId="7" xfId="0" applyNumberFormat="1" applyFont="1" applyFill="1" applyBorder="1" applyAlignment="1" applyProtection="1">
      <alignment horizontal="center" vertical="center"/>
    </xf>
    <xf numFmtId="0" fontId="7" fillId="10" borderId="7" xfId="0" applyFont="1" applyFill="1" applyBorder="1" applyProtection="1"/>
    <xf numFmtId="0" fontId="28" fillId="2" borderId="7" xfId="0" applyFont="1" applyFill="1" applyBorder="1" applyAlignment="1" applyProtection="1">
      <alignment vertical="center"/>
    </xf>
    <xf numFmtId="0" fontId="28" fillId="0" borderId="0" xfId="0" applyFont="1" applyAlignment="1" applyProtection="1">
      <alignment horizontal="center" wrapText="1"/>
    </xf>
    <xf numFmtId="0" fontId="53" fillId="0" borderId="0" xfId="0" applyFont="1" applyAlignment="1" applyProtection="1">
      <alignment horizontal="center" wrapText="1"/>
    </xf>
    <xf numFmtId="0" fontId="28" fillId="2" borderId="7" xfId="0" applyFont="1" applyFill="1" applyBorder="1" applyProtection="1"/>
    <xf numFmtId="0" fontId="6" fillId="2" borderId="7" xfId="0" applyFont="1" applyFill="1" applyBorder="1" applyAlignment="1" applyProtection="1">
      <alignment horizontal="left" vertical="top" wrapText="1"/>
    </xf>
    <xf numFmtId="0" fontId="54" fillId="15" borderId="11" xfId="0" applyFont="1" applyFill="1" applyBorder="1" applyAlignment="1" applyProtection="1">
      <alignment horizontal="center" vertical="center"/>
    </xf>
    <xf numFmtId="0" fontId="11" fillId="14" borderId="11" xfId="0" applyFont="1" applyFill="1" applyBorder="1" applyAlignment="1" applyProtection="1"/>
    <xf numFmtId="0" fontId="54" fillId="15" borderId="33" xfId="0" applyFont="1" applyFill="1" applyBorder="1" applyAlignment="1" applyProtection="1">
      <alignment horizontal="center" vertical="center"/>
    </xf>
    <xf numFmtId="0" fontId="54" fillId="15" borderId="17" xfId="0" applyFont="1" applyFill="1" applyBorder="1" applyAlignment="1" applyProtection="1">
      <alignment horizontal="center" vertical="center"/>
    </xf>
    <xf numFmtId="0" fontId="15" fillId="16" borderId="15" xfId="0" applyFont="1" applyFill="1" applyBorder="1" applyAlignment="1" applyProtection="1">
      <alignment horizontal="center" vertical="center"/>
    </xf>
    <xf numFmtId="0" fontId="28" fillId="18" borderId="11" xfId="0" applyFont="1" applyFill="1" applyBorder="1" applyAlignment="1" applyProtection="1">
      <alignment vertical="center"/>
    </xf>
    <xf numFmtId="0" fontId="15" fillId="20" borderId="11" xfId="0" applyFont="1" applyFill="1" applyBorder="1" applyAlignment="1" applyProtection="1">
      <alignment horizontal="center" vertical="center"/>
    </xf>
    <xf numFmtId="0" fontId="54" fillId="15" borderId="15" xfId="0" applyFont="1" applyFill="1" applyBorder="1" applyAlignment="1" applyProtection="1">
      <alignment horizontal="center" vertical="center"/>
    </xf>
    <xf numFmtId="0" fontId="11" fillId="14" borderId="11" xfId="0" applyFont="1" applyFill="1" applyBorder="1" applyAlignment="1" applyProtection="1">
      <alignment vertical="center"/>
    </xf>
    <xf numFmtId="0" fontId="17" fillId="4" borderId="24" xfId="0" applyFont="1" applyFill="1" applyBorder="1" applyAlignment="1" applyProtection="1">
      <alignment horizontal="center" vertical="center"/>
    </xf>
    <xf numFmtId="0" fontId="17" fillId="4" borderId="18" xfId="0" applyFont="1" applyFill="1" applyBorder="1" applyAlignment="1" applyProtection="1">
      <alignment horizontal="center" vertical="center"/>
    </xf>
    <xf numFmtId="0" fontId="17" fillId="3" borderId="24"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16" borderId="24" xfId="0" applyFont="1" applyFill="1" applyBorder="1" applyAlignment="1" applyProtection="1">
      <alignment horizontal="center" vertical="center" wrapText="1"/>
    </xf>
    <xf numFmtId="0" fontId="17" fillId="16" borderId="18" xfId="0" applyFont="1" applyFill="1" applyBorder="1" applyAlignment="1" applyProtection="1">
      <alignment horizontal="center" vertical="center" wrapText="1"/>
    </xf>
    <xf numFmtId="0" fontId="17" fillId="20" borderId="24" xfId="0" applyFont="1" applyFill="1" applyBorder="1" applyAlignment="1" applyProtection="1">
      <alignment horizontal="center" vertical="center" wrapText="1"/>
      <protection locked="0"/>
    </xf>
    <xf numFmtId="0" fontId="17" fillId="20" borderId="18" xfId="0" applyFont="1" applyFill="1" applyBorder="1" applyAlignment="1" applyProtection="1">
      <alignment horizontal="center" vertical="center" wrapText="1"/>
      <protection locked="0"/>
    </xf>
    <xf numFmtId="0" fontId="17" fillId="4" borderId="24"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28" fillId="10" borderId="24" xfId="0" applyFont="1" applyFill="1" applyBorder="1" applyAlignment="1" applyProtection="1">
      <alignment horizontal="center" vertical="center" wrapText="1"/>
      <protection locked="0"/>
    </xf>
    <xf numFmtId="0" fontId="28" fillId="10" borderId="18" xfId="0" applyFont="1" applyFill="1" applyBorder="1" applyAlignment="1" applyProtection="1">
      <alignment horizontal="center" vertical="center" wrapText="1"/>
      <protection locked="0"/>
    </xf>
    <xf numFmtId="0" fontId="17" fillId="16" borderId="24" xfId="0" applyFont="1" applyFill="1" applyBorder="1" applyAlignment="1" applyProtection="1">
      <alignment horizontal="left" vertical="center" wrapText="1" indent="1"/>
    </xf>
    <xf numFmtId="0" fontId="17" fillId="16" borderId="25" xfId="0" applyFont="1" applyFill="1" applyBorder="1" applyAlignment="1" applyProtection="1">
      <alignment horizontal="left" vertical="center" wrapText="1" indent="1"/>
    </xf>
    <xf numFmtId="0" fontId="17" fillId="16" borderId="18" xfId="0" applyFont="1" applyFill="1" applyBorder="1" applyAlignment="1" applyProtection="1">
      <alignment horizontal="left" vertical="center" wrapText="1" indent="1"/>
    </xf>
    <xf numFmtId="0" fontId="17" fillId="3" borderId="11" xfId="0" applyFont="1" applyFill="1" applyBorder="1" applyAlignment="1" applyProtection="1">
      <alignment horizontal="center" vertical="center"/>
    </xf>
    <xf numFmtId="0" fontId="28" fillId="0" borderId="11" xfId="0" applyFont="1" applyBorder="1" applyAlignment="1" applyProtection="1">
      <alignment vertical="center"/>
    </xf>
    <xf numFmtId="0" fontId="17" fillId="4" borderId="15" xfId="0" applyFont="1" applyFill="1" applyBorder="1" applyAlignment="1" applyProtection="1">
      <alignment horizontal="center" vertical="center"/>
    </xf>
    <xf numFmtId="0" fontId="28" fillId="5" borderId="11" xfId="0" applyFont="1" applyFill="1" applyBorder="1" applyAlignment="1" applyProtection="1">
      <alignment vertical="center"/>
    </xf>
    <xf numFmtId="0" fontId="28" fillId="18" borderId="24" xfId="0" applyFont="1" applyFill="1" applyBorder="1" applyAlignment="1" applyProtection="1">
      <alignment horizontal="center" vertical="center" wrapText="1"/>
      <protection locked="0"/>
    </xf>
    <xf numFmtId="0" fontId="28" fillId="18" borderId="25" xfId="0" applyFont="1" applyFill="1" applyBorder="1" applyAlignment="1" applyProtection="1">
      <alignment horizontal="center" vertical="center" wrapText="1"/>
      <protection locked="0"/>
    </xf>
    <xf numFmtId="0" fontId="28" fillId="18" borderId="1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xf>
    <xf numFmtId="0" fontId="29" fillId="0" borderId="17" xfId="0" applyFont="1" applyBorder="1" applyAlignment="1" applyProtection="1">
      <alignment horizontal="center" vertical="center"/>
    </xf>
    <xf numFmtId="0" fontId="17" fillId="18" borderId="27" xfId="0" applyFont="1" applyFill="1" applyBorder="1" applyAlignment="1" applyProtection="1">
      <alignment horizontal="left" vertical="center" wrapText="1" indent="1"/>
    </xf>
    <xf numFmtId="0" fontId="17" fillId="18" borderId="26" xfId="0" applyFont="1" applyFill="1" applyBorder="1" applyAlignment="1" applyProtection="1">
      <alignment horizontal="left" vertical="center" wrapText="1" indent="1"/>
    </xf>
    <xf numFmtId="0" fontId="17" fillId="18" borderId="12" xfId="0" applyFont="1" applyFill="1" applyBorder="1" applyAlignment="1" applyProtection="1">
      <alignment horizontal="left" vertical="center" wrapText="1" indent="1"/>
    </xf>
    <xf numFmtId="0" fontId="17" fillId="18" borderId="13" xfId="0" applyFont="1" applyFill="1" applyBorder="1" applyAlignment="1" applyProtection="1">
      <alignment horizontal="left" vertical="center" wrapText="1" indent="1"/>
    </xf>
    <xf numFmtId="0" fontId="17" fillId="18" borderId="7" xfId="0" applyFont="1" applyFill="1" applyBorder="1" applyAlignment="1" applyProtection="1">
      <alignment horizontal="left" vertical="center" wrapText="1" indent="1"/>
    </xf>
    <xf numFmtId="0" fontId="17" fillId="18" borderId="43" xfId="0" applyFont="1" applyFill="1" applyBorder="1" applyAlignment="1" applyProtection="1">
      <alignment horizontal="left" vertical="center" wrapText="1" indent="1"/>
    </xf>
    <xf numFmtId="0" fontId="17" fillId="18" borderId="33" xfId="0" applyFont="1" applyFill="1" applyBorder="1" applyAlignment="1" applyProtection="1">
      <alignment horizontal="left" vertical="center" wrapText="1" indent="1"/>
    </xf>
    <xf numFmtId="0" fontId="17" fillId="18" borderId="17" xfId="0" applyFont="1" applyFill="1" applyBorder="1" applyAlignment="1" applyProtection="1">
      <alignment horizontal="left" vertical="center" wrapText="1" indent="1"/>
    </xf>
    <xf numFmtId="0" fontId="17" fillId="18" borderId="30" xfId="0" applyFont="1" applyFill="1" applyBorder="1" applyAlignment="1" applyProtection="1">
      <alignment horizontal="left" vertical="center" wrapText="1" indent="1"/>
    </xf>
    <xf numFmtId="0" fontId="17" fillId="2" borderId="7" xfId="0" applyFont="1" applyFill="1" applyBorder="1" applyAlignment="1" applyProtection="1">
      <alignment horizontal="left" vertical="center" wrapText="1" indent="1"/>
    </xf>
    <xf numFmtId="0" fontId="28" fillId="18" borderId="27" xfId="0" applyFont="1" applyFill="1" applyBorder="1" applyAlignment="1" applyProtection="1">
      <alignment horizontal="left" vertical="center" wrapText="1" indent="1"/>
    </xf>
    <xf numFmtId="0" fontId="28" fillId="18" borderId="12" xfId="0" applyFont="1" applyFill="1" applyBorder="1" applyAlignment="1" applyProtection="1">
      <alignment horizontal="left" vertical="center" wrapText="1" indent="1"/>
    </xf>
    <xf numFmtId="0" fontId="28" fillId="18" borderId="13" xfId="0" applyFont="1" applyFill="1" applyBorder="1" applyAlignment="1" applyProtection="1">
      <alignment horizontal="left" vertical="center" wrapText="1" indent="1"/>
    </xf>
    <xf numFmtId="0" fontId="28" fillId="18" borderId="43" xfId="0" applyFont="1" applyFill="1" applyBorder="1" applyAlignment="1" applyProtection="1">
      <alignment horizontal="left" vertical="center" wrapText="1" indent="1"/>
    </xf>
    <xf numFmtId="0" fontId="28" fillId="18" borderId="33" xfId="0" applyFont="1" applyFill="1" applyBorder="1" applyAlignment="1" applyProtection="1">
      <alignment horizontal="left" vertical="center" wrapText="1" indent="1"/>
    </xf>
    <xf numFmtId="0" fontId="28" fillId="18" borderId="30" xfId="0" applyFont="1" applyFill="1" applyBorder="1" applyAlignment="1" applyProtection="1">
      <alignment horizontal="left" vertical="center" wrapText="1" indent="1"/>
    </xf>
    <xf numFmtId="0" fontId="69" fillId="24" borderId="36" xfId="0" applyFont="1" applyFill="1" applyBorder="1" applyAlignment="1" applyProtection="1">
      <alignment horizontal="center" vertical="center" wrapText="1"/>
    </xf>
    <xf numFmtId="0" fontId="69" fillId="24" borderId="35" xfId="0" applyFont="1" applyFill="1" applyBorder="1" applyAlignment="1" applyProtection="1">
      <alignment horizontal="center" vertical="center" wrapText="1"/>
    </xf>
    <xf numFmtId="0" fontId="69" fillId="24" borderId="37" xfId="0" applyFont="1" applyFill="1" applyBorder="1" applyAlignment="1" applyProtection="1">
      <alignment horizontal="center" vertical="center" wrapText="1"/>
    </xf>
    <xf numFmtId="0" fontId="69" fillId="24" borderId="38" xfId="0" applyFont="1" applyFill="1" applyBorder="1" applyAlignment="1" applyProtection="1">
      <alignment horizontal="center" vertical="center" wrapText="1"/>
    </xf>
    <xf numFmtId="0" fontId="69" fillId="24" borderId="7" xfId="0" applyFont="1" applyFill="1" applyBorder="1" applyAlignment="1" applyProtection="1">
      <alignment horizontal="center" vertical="center" wrapText="1"/>
    </xf>
    <xf numFmtId="0" fontId="69" fillId="24" borderId="39" xfId="0" applyFont="1" applyFill="1" applyBorder="1" applyAlignment="1" applyProtection="1">
      <alignment horizontal="center" vertical="center" wrapText="1"/>
    </xf>
    <xf numFmtId="0" fontId="69" fillId="24" borderId="40" xfId="0" applyFont="1" applyFill="1" applyBorder="1" applyAlignment="1" applyProtection="1">
      <alignment horizontal="center" vertical="center" wrapText="1"/>
    </xf>
    <xf numFmtId="0" fontId="69" fillId="24" borderId="44" xfId="0" applyFont="1" applyFill="1" applyBorder="1" applyAlignment="1" applyProtection="1">
      <alignment horizontal="center" vertical="center" wrapText="1"/>
    </xf>
    <xf numFmtId="0" fontId="69" fillId="24" borderId="41" xfId="0" applyFont="1" applyFill="1" applyBorder="1" applyAlignment="1" applyProtection="1">
      <alignment horizontal="center" vertical="center" wrapText="1"/>
    </xf>
    <xf numFmtId="0" fontId="54" fillId="13" borderId="7" xfId="0" applyFont="1" applyFill="1" applyBorder="1" applyAlignment="1" applyProtection="1">
      <alignment horizontal="center" vertical="center"/>
      <protection locked="0"/>
    </xf>
    <xf numFmtId="0" fontId="70" fillId="10" borderId="7" xfId="0" applyFont="1" applyFill="1" applyBorder="1" applyAlignment="1" applyProtection="1">
      <alignment horizontal="center" vertical="center"/>
      <protection locked="0"/>
    </xf>
    <xf numFmtId="0" fontId="72" fillId="2" borderId="11" xfId="0" applyFont="1" applyFill="1" applyBorder="1" applyAlignment="1" applyProtection="1">
      <alignment horizontal="center" vertical="center"/>
    </xf>
    <xf numFmtId="0" fontId="17" fillId="10" borderId="11" xfId="0" applyFont="1" applyFill="1" applyBorder="1" applyAlignment="1" applyProtection="1">
      <alignment horizontal="left" vertical="center" wrapText="1" indent="1"/>
    </xf>
    <xf numFmtId="0" fontId="17" fillId="10" borderId="1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xf>
    <xf numFmtId="0" fontId="22" fillId="0" borderId="7" xfId="0" applyFont="1" applyFill="1" applyBorder="1" applyAlignment="1" applyProtection="1"/>
    <xf numFmtId="0" fontId="0" fillId="0" borderId="7" xfId="0" applyFill="1" applyBorder="1" applyAlignment="1" applyProtection="1"/>
    <xf numFmtId="0" fontId="16" fillId="0" borderId="7" xfId="0" applyFont="1" applyFill="1" applyBorder="1" applyAlignment="1" applyProtection="1">
      <alignment horizontal="center" vertical="center"/>
    </xf>
    <xf numFmtId="0" fontId="7" fillId="0" borderId="7" xfId="0" applyFont="1" applyFill="1" applyBorder="1" applyAlignment="1" applyProtection="1"/>
    <xf numFmtId="0" fontId="28" fillId="0" borderId="7" xfId="0" applyFont="1" applyBorder="1" applyAlignment="1" applyProtection="1">
      <alignment horizontal="center"/>
    </xf>
    <xf numFmtId="0" fontId="9" fillId="15" borderId="11" xfId="0" applyFont="1" applyFill="1" applyBorder="1" applyAlignment="1" applyProtection="1">
      <alignment horizontal="center" vertical="center"/>
    </xf>
    <xf numFmtId="0" fontId="60" fillId="2" borderId="7"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76" fillId="3" borderId="35" xfId="0" applyFont="1" applyFill="1" applyBorder="1" applyAlignment="1" applyProtection="1">
      <alignment horizontal="left" wrapText="1"/>
    </xf>
    <xf numFmtId="0" fontId="51" fillId="16" borderId="11" xfId="0" applyFont="1" applyFill="1" applyBorder="1" applyAlignment="1" applyProtection="1">
      <alignment horizontal="center" vertical="center" wrapText="1"/>
    </xf>
    <xf numFmtId="0" fontId="7" fillId="0" borderId="11" xfId="0" applyFont="1" applyBorder="1" applyAlignment="1" applyProtection="1">
      <alignment horizontal="center"/>
      <protection locked="0"/>
    </xf>
    <xf numFmtId="0" fontId="9" fillId="14" borderId="27" xfId="0" applyFont="1" applyFill="1" applyBorder="1" applyAlignment="1" applyProtection="1">
      <alignment horizontal="center" vertical="center"/>
    </xf>
    <xf numFmtId="0" fontId="9" fillId="14" borderId="12" xfId="0" applyFont="1" applyFill="1" applyBorder="1" applyAlignment="1" applyProtection="1">
      <alignment horizontal="center" vertical="center"/>
    </xf>
    <xf numFmtId="0" fontId="9" fillId="14" borderId="33" xfId="0" applyFont="1" applyFill="1" applyBorder="1" applyAlignment="1" applyProtection="1">
      <alignment horizontal="center" vertical="center"/>
    </xf>
    <xf numFmtId="0" fontId="9" fillId="14" borderId="30" xfId="0" applyFont="1" applyFill="1" applyBorder="1" applyAlignment="1" applyProtection="1">
      <alignment horizontal="center" vertical="center"/>
    </xf>
    <xf numFmtId="9" fontId="9" fillId="15" borderId="24" xfId="14" applyFont="1" applyFill="1" applyBorder="1" applyAlignment="1" applyProtection="1">
      <alignment horizontal="center" vertical="center"/>
    </xf>
    <xf numFmtId="9" fontId="9" fillId="15" borderId="18" xfId="14" applyFont="1" applyFill="1" applyBorder="1" applyAlignment="1" applyProtection="1">
      <alignment horizontal="center" vertical="center"/>
    </xf>
    <xf numFmtId="1" fontId="60" fillId="2" borderId="7" xfId="0" applyNumberFormat="1"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wrapText="1"/>
    </xf>
    <xf numFmtId="0" fontId="28" fillId="2" borderId="26" xfId="0" applyFont="1" applyFill="1" applyBorder="1" applyAlignment="1" applyProtection="1">
      <alignment horizontal="center" vertical="center" wrapText="1"/>
    </xf>
    <xf numFmtId="0" fontId="9" fillId="14" borderId="11" xfId="0" applyFont="1" applyFill="1" applyBorder="1" applyAlignment="1" applyProtection="1">
      <alignment horizontal="center" vertical="center"/>
    </xf>
    <xf numFmtId="0" fontId="60" fillId="2" borderId="17" xfId="0" applyFont="1" applyFill="1" applyBorder="1" applyAlignment="1" applyProtection="1">
      <alignment horizontal="right" vertical="center"/>
      <protection locked="0"/>
    </xf>
    <xf numFmtId="9" fontId="9" fillId="15" borderId="11" xfId="14" applyFont="1" applyFill="1" applyBorder="1" applyAlignment="1" applyProtection="1">
      <alignment horizontal="center" vertical="center"/>
    </xf>
    <xf numFmtId="0" fontId="32" fillId="2" borderId="11" xfId="0" applyFont="1" applyFill="1" applyBorder="1" applyAlignment="1" applyProtection="1">
      <alignment horizontal="center" vertical="top" wrapText="1"/>
      <protection locked="0"/>
    </xf>
    <xf numFmtId="0" fontId="9" fillId="15" borderId="8" xfId="0" applyFont="1" applyFill="1" applyBorder="1" applyAlignment="1" applyProtection="1">
      <alignment horizontal="center" vertical="center"/>
    </xf>
    <xf numFmtId="0" fontId="9" fillId="15" borderId="6" xfId="0" applyFont="1" applyFill="1" applyBorder="1" applyAlignment="1" applyProtection="1">
      <alignment horizontal="center" vertical="center"/>
    </xf>
    <xf numFmtId="0" fontId="46" fillId="10" borderId="11" xfId="4" applyFont="1" applyFill="1" applyBorder="1" applyAlignment="1" applyProtection="1">
      <alignment horizontal="left" vertical="center" wrapText="1" indent="1"/>
    </xf>
    <xf numFmtId="0" fontId="3" fillId="10" borderId="11" xfId="4" applyFill="1" applyBorder="1" applyAlignment="1" applyProtection="1">
      <alignment horizontal="left" vertical="center" wrapText="1" indent="1"/>
    </xf>
    <xf numFmtId="0" fontId="28" fillId="22" borderId="24" xfId="0" applyFont="1" applyFill="1" applyBorder="1" applyAlignment="1" applyProtection="1">
      <alignment horizontal="center" vertical="center"/>
    </xf>
    <xf numFmtId="0" fontId="28" fillId="22" borderId="25" xfId="0" applyFont="1" applyFill="1" applyBorder="1" applyAlignment="1" applyProtection="1">
      <alignment horizontal="center" vertical="center"/>
    </xf>
    <xf numFmtId="0" fontId="28" fillId="22" borderId="18" xfId="0" applyFont="1" applyFill="1" applyBorder="1" applyAlignment="1" applyProtection="1">
      <alignment horizontal="center" vertical="center"/>
    </xf>
    <xf numFmtId="0" fontId="53" fillId="22" borderId="20" xfId="0" applyFont="1" applyFill="1" applyBorder="1" applyAlignment="1" applyProtection="1">
      <alignment horizontal="center" vertical="center" wrapText="1"/>
    </xf>
    <xf numFmtId="0" fontId="53" fillId="22" borderId="22" xfId="0" applyFont="1" applyFill="1" applyBorder="1" applyAlignment="1" applyProtection="1">
      <alignment horizontal="center" vertical="center" wrapText="1"/>
    </xf>
    <xf numFmtId="0" fontId="53" fillId="18" borderId="11" xfId="0" applyFont="1" applyFill="1" applyBorder="1" applyAlignment="1" applyProtection="1">
      <alignment horizontal="left" vertical="center" indent="2"/>
    </xf>
    <xf numFmtId="1" fontId="10" fillId="2" borderId="7" xfId="0" applyNumberFormat="1" applyFont="1" applyFill="1" applyBorder="1" applyAlignment="1" applyProtection="1">
      <alignment horizontal="center" vertical="center"/>
      <protection locked="0"/>
    </xf>
    <xf numFmtId="0" fontId="28" fillId="13" borderId="24" xfId="0" applyFont="1" applyFill="1" applyBorder="1" applyAlignment="1" applyProtection="1">
      <alignment horizontal="center" vertical="center"/>
    </xf>
    <xf numFmtId="0" fontId="28" fillId="13" borderId="25" xfId="0" applyFont="1" applyFill="1" applyBorder="1" applyAlignment="1" applyProtection="1">
      <alignment horizontal="center" vertical="center"/>
    </xf>
    <xf numFmtId="0" fontId="28" fillId="13" borderId="18" xfId="0" applyFont="1" applyFill="1" applyBorder="1" applyAlignment="1" applyProtection="1">
      <alignment horizontal="center" vertical="center"/>
    </xf>
    <xf numFmtId="0" fontId="53" fillId="13" borderId="20" xfId="0" applyFont="1" applyFill="1" applyBorder="1" applyAlignment="1" applyProtection="1">
      <alignment horizontal="center" vertical="center" wrapText="1"/>
    </xf>
    <xf numFmtId="0" fontId="53" fillId="13" borderId="22" xfId="0" applyFont="1" applyFill="1" applyBorder="1" applyAlignment="1" applyProtection="1">
      <alignment horizontal="center" vertical="center" wrapText="1"/>
    </xf>
    <xf numFmtId="0" fontId="7" fillId="0" borderId="7" xfId="0" applyFont="1" applyBorder="1" applyAlignment="1" applyProtection="1">
      <alignment horizontal="left" vertical="top"/>
      <protection locked="0"/>
    </xf>
    <xf numFmtId="0" fontId="15" fillId="2" borderId="11" xfId="0" applyFont="1" applyFill="1" applyBorder="1" applyAlignment="1" applyProtection="1">
      <alignment horizontal="center" vertical="top" wrapText="1"/>
      <protection locked="0"/>
    </xf>
    <xf numFmtId="1" fontId="60" fillId="2" borderId="7" xfId="0" applyNumberFormat="1" applyFont="1" applyFill="1" applyBorder="1" applyAlignment="1" applyProtection="1">
      <alignment horizontal="center" vertical="center" wrapText="1"/>
      <protection locked="0"/>
    </xf>
    <xf numFmtId="1" fontId="10" fillId="2" borderId="7" xfId="0" applyNumberFormat="1" applyFont="1" applyFill="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54" fillId="14" borderId="11" xfId="0" applyFont="1" applyFill="1" applyBorder="1" applyAlignment="1" applyProtection="1">
      <alignment horizontal="center" vertical="center"/>
    </xf>
    <xf numFmtId="0" fontId="17" fillId="2" borderId="11" xfId="0" applyFont="1" applyFill="1" applyBorder="1" applyAlignment="1" applyProtection="1">
      <alignment horizontal="center" vertical="top" wrapText="1"/>
      <protection locked="0"/>
    </xf>
    <xf numFmtId="0" fontId="54" fillId="14" borderId="27" xfId="0" applyFont="1" applyFill="1" applyBorder="1" applyAlignment="1" applyProtection="1">
      <alignment horizontal="center" vertical="center"/>
    </xf>
    <xf numFmtId="0" fontId="54" fillId="14" borderId="12" xfId="0" applyFont="1" applyFill="1" applyBorder="1" applyAlignment="1" applyProtection="1">
      <alignment horizontal="center" vertical="center"/>
    </xf>
    <xf numFmtId="0" fontId="54" fillId="14" borderId="33" xfId="0" applyFont="1" applyFill="1" applyBorder="1" applyAlignment="1" applyProtection="1">
      <alignment horizontal="center" vertical="center"/>
    </xf>
    <xf numFmtId="0" fontId="54" fillId="14" borderId="30" xfId="0" applyFont="1" applyFill="1" applyBorder="1" applyAlignment="1" applyProtection="1">
      <alignment horizontal="center" vertical="center"/>
    </xf>
    <xf numFmtId="0" fontId="34" fillId="5" borderId="13" xfId="0" applyFont="1" applyFill="1" applyBorder="1" applyAlignment="1" applyProtection="1">
      <alignment horizontal="center" vertical="center" wrapText="1"/>
      <protection locked="0"/>
    </xf>
    <xf numFmtId="0" fontId="28" fillId="13" borderId="24" xfId="0" applyFont="1" applyFill="1" applyBorder="1" applyAlignment="1" applyProtection="1">
      <alignment horizontal="center" vertical="center" wrapText="1"/>
    </xf>
    <xf numFmtId="0" fontId="28" fillId="13" borderId="25" xfId="0" applyFont="1" applyFill="1" applyBorder="1" applyAlignment="1" applyProtection="1">
      <alignment horizontal="center" vertical="center" wrapText="1"/>
    </xf>
    <xf numFmtId="0" fontId="28" fillId="13" borderId="18" xfId="0" applyFont="1" applyFill="1" applyBorder="1" applyAlignment="1" applyProtection="1">
      <alignment horizontal="center" vertical="center" wrapText="1"/>
    </xf>
    <xf numFmtId="0" fontId="46" fillId="13" borderId="24" xfId="4" applyFont="1" applyFill="1" applyBorder="1" applyAlignment="1" applyProtection="1">
      <alignment horizontal="left" vertical="center" wrapText="1" indent="1"/>
    </xf>
    <xf numFmtId="0" fontId="3" fillId="13" borderId="25" xfId="4" applyFill="1" applyBorder="1" applyAlignment="1" applyProtection="1">
      <alignment horizontal="left" vertical="center" wrapText="1" indent="1"/>
    </xf>
    <xf numFmtId="0" fontId="3" fillId="13" borderId="18" xfId="4" applyFill="1" applyBorder="1" applyAlignment="1" applyProtection="1">
      <alignment horizontal="left" vertical="center" wrapText="1" indent="1"/>
    </xf>
    <xf numFmtId="1" fontId="28" fillId="10" borderId="18" xfId="0" applyNumberFormat="1" applyFont="1" applyFill="1" applyBorder="1" applyAlignment="1" applyProtection="1">
      <alignment horizontal="center" vertical="center"/>
    </xf>
    <xf numFmtId="1" fontId="28" fillId="10" borderId="11" xfId="0" applyNumberFormat="1" applyFont="1" applyFill="1" applyBorder="1" applyAlignment="1" applyProtection="1">
      <alignment horizontal="center" vertical="center"/>
    </xf>
    <xf numFmtId="1" fontId="17" fillId="0" borderId="25" xfId="0" applyNumberFormat="1" applyFont="1" applyFill="1" applyBorder="1" applyAlignment="1" applyProtection="1">
      <alignment horizontal="center" vertical="center"/>
    </xf>
    <xf numFmtId="1" fontId="17" fillId="0" borderId="18" xfId="0" applyNumberFormat="1" applyFont="1" applyFill="1" applyBorder="1" applyAlignment="1" applyProtection="1">
      <alignment horizontal="center" vertical="center"/>
    </xf>
    <xf numFmtId="0" fontId="76" fillId="3" borderId="35" xfId="0" applyFont="1" applyFill="1" applyBorder="1" applyAlignment="1" applyProtection="1">
      <alignment horizontal="left" wrapText="1" indent="1"/>
    </xf>
    <xf numFmtId="0" fontId="9" fillId="15" borderId="20" xfId="0" applyFont="1" applyFill="1" applyBorder="1" applyAlignment="1" applyProtection="1">
      <alignment horizontal="center" vertical="center"/>
    </xf>
    <xf numFmtId="0" fontId="9" fillId="15" borderId="22" xfId="0" applyFont="1" applyFill="1" applyBorder="1" applyAlignment="1" applyProtection="1">
      <alignment horizontal="center" vertical="center"/>
    </xf>
    <xf numFmtId="0" fontId="28" fillId="0" borderId="0" xfId="0" applyFont="1" applyAlignment="1" applyProtection="1">
      <alignment horizontal="center"/>
    </xf>
    <xf numFmtId="0" fontId="28" fillId="13" borderId="11" xfId="0" applyFont="1" applyFill="1" applyBorder="1" applyAlignment="1" applyProtection="1">
      <alignment horizontal="center" vertical="center" wrapText="1"/>
    </xf>
    <xf numFmtId="0" fontId="44" fillId="12" borderId="7" xfId="0" applyFont="1" applyFill="1" applyBorder="1" applyAlignment="1" applyProtection="1">
      <alignment horizontal="left" vertical="center" wrapText="1"/>
    </xf>
    <xf numFmtId="1" fontId="60" fillId="2" borderId="7"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0" fontId="13" fillId="16" borderId="11"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top" wrapText="1"/>
      <protection locked="0"/>
    </xf>
    <xf numFmtId="0" fontId="28" fillId="10" borderId="11" xfId="0" applyFont="1" applyFill="1" applyBorder="1" applyAlignment="1" applyProtection="1">
      <alignment horizontal="left" vertical="center" wrapText="1"/>
    </xf>
    <xf numFmtId="0" fontId="75" fillId="18" borderId="11" xfId="4" applyFont="1" applyFill="1" applyBorder="1" applyAlignment="1" applyProtection="1">
      <alignment horizontal="center" vertical="center" wrapText="1"/>
    </xf>
    <xf numFmtId="0" fontId="3" fillId="18" borderId="11" xfId="4" applyFill="1" applyBorder="1" applyAlignment="1" applyProtection="1">
      <alignment horizontal="center" vertical="center" wrapText="1"/>
    </xf>
    <xf numFmtId="0" fontId="61" fillId="10" borderId="7"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8" fillId="10" borderId="11" xfId="0" applyFont="1" applyFill="1" applyBorder="1" applyAlignment="1" applyProtection="1">
      <alignment horizontal="left" vertical="top" wrapText="1"/>
      <protection locked="0"/>
    </xf>
    <xf numFmtId="0" fontId="9" fillId="14" borderId="11" xfId="0" applyFont="1" applyFill="1" applyBorder="1" applyAlignment="1" applyProtection="1">
      <alignment horizontal="center" vertical="center" wrapText="1"/>
    </xf>
    <xf numFmtId="0" fontId="42" fillId="14" borderId="11" xfId="0" applyFont="1" applyFill="1" applyBorder="1" applyAlignment="1" applyProtection="1">
      <alignment horizontal="center" vertical="center" wrapText="1"/>
    </xf>
    <xf numFmtId="0" fontId="9" fillId="14" borderId="20" xfId="0" applyFont="1" applyFill="1" applyBorder="1" applyAlignment="1" applyProtection="1">
      <alignment horizontal="left" vertical="center" wrapText="1"/>
    </xf>
    <xf numFmtId="0" fontId="9" fillId="14" borderId="21" xfId="0" applyFont="1" applyFill="1" applyBorder="1" applyAlignment="1" applyProtection="1">
      <alignment horizontal="left" vertical="center" wrapText="1"/>
    </xf>
    <xf numFmtId="0" fontId="9" fillId="14" borderId="11" xfId="0" applyFont="1" applyFill="1" applyBorder="1" applyAlignment="1" applyProtection="1">
      <alignment horizontal="center" vertical="center" wrapText="1"/>
      <protection locked="0"/>
    </xf>
    <xf numFmtId="0" fontId="9" fillId="14" borderId="11" xfId="13" applyFont="1" applyFill="1" applyBorder="1" applyAlignment="1" applyProtection="1">
      <alignment horizontal="center" vertical="center" textRotation="90"/>
    </xf>
    <xf numFmtId="0" fontId="66" fillId="14" borderId="11" xfId="0" applyFont="1" applyFill="1" applyBorder="1" applyAlignment="1" applyProtection="1">
      <alignment horizontal="center" vertical="center" textRotation="90"/>
    </xf>
    <xf numFmtId="0" fontId="9" fillId="15" borderId="47" xfId="0" applyFont="1" applyFill="1" applyBorder="1" applyAlignment="1" applyProtection="1">
      <alignment horizontal="center" vertical="center"/>
    </xf>
    <xf numFmtId="0" fontId="9" fillId="15" borderId="48" xfId="0" applyFont="1" applyFill="1" applyBorder="1" applyAlignment="1" applyProtection="1">
      <alignment horizontal="center" vertical="center"/>
    </xf>
  </cellXfs>
  <cellStyles count="16">
    <cellStyle name="Followed Hyperlink" xfId="12" builtinId="9" hidden="1"/>
    <cellStyle name="Followed Hyperlink" xfId="5" builtinId="9" hidden="1"/>
    <cellStyle name="Followed Hyperlink" xfId="2" builtinId="9" hidden="1"/>
    <cellStyle name="Followed Hyperlink" xfId="7" builtinId="9" hidden="1"/>
    <cellStyle name="Followed Hyperlink" xfId="9" builtinId="9" hidden="1"/>
    <cellStyle name="Followed Hyperlink" xfId="6" builtinId="9" hidden="1"/>
    <cellStyle name="Followed Hyperlink" xfId="8" builtinId="9" hidden="1"/>
    <cellStyle name="Followed Hyperlink" xfId="11" builtinId="9" hidden="1"/>
    <cellStyle name="Followed Hyperlink" xfId="3" builtinId="9" hidden="1"/>
    <cellStyle name="Followed Hyperlink" xfId="10" builtinId="9" hidden="1"/>
    <cellStyle name="Followed Hyperlink" xfId="1" builtinId="9" hidden="1"/>
    <cellStyle name="Good" xfId="13" builtinId="26"/>
    <cellStyle name="Hyperlink" xfId="4" builtinId="8"/>
    <cellStyle name="Normal" xfId="0" builtinId="0"/>
    <cellStyle name="Percent" xfId="14" builtinId="5"/>
    <cellStyle name="Style 1" xfId="15" xr:uid="{00000000-0005-0000-0000-00000F000000}"/>
  </cellStyles>
  <dxfs count="0"/>
  <tableStyles count="0" defaultTableStyle="TableStyleMedium9" defaultPivotStyle="PivotStyleMedium4"/>
  <colors>
    <mruColors>
      <color rgb="FFB5E5E4"/>
      <color rgb="FF005F85"/>
      <color rgb="FFE4FF97"/>
      <color rgb="FF8CB640"/>
      <color rgb="FF789B4A"/>
      <color rgb="FF789B36"/>
      <color rgb="FFA9CB6B"/>
      <color rgb="FF94DAD8"/>
      <color rgb="FF67C8C7"/>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989082704374873"/>
          <c:h val="0.72966316710411194"/>
        </c:manualLayout>
      </c:layout>
      <c:barChart>
        <c:barDir val="bar"/>
        <c:grouping val="stacked"/>
        <c:varyColors val="0"/>
        <c:ser>
          <c:idx val="0"/>
          <c:order val="0"/>
          <c:tx>
            <c:v>Energy</c:v>
          </c:tx>
          <c:spPr>
            <a:solidFill>
              <a:schemeClr val="accent1"/>
            </a:solidFill>
            <a:ln>
              <a:noFill/>
            </a:ln>
            <a:effectLst/>
          </c:spPr>
          <c:invertIfNegative val="0"/>
          <c:val>
            <c:numRef>
              <c:f>Energy!$E$19</c:f>
              <c:numCache>
                <c:formatCode>0%</c:formatCode>
                <c:ptCount val="1"/>
                <c:pt idx="0">
                  <c:v>0</c:v>
                </c:pt>
              </c:numCache>
            </c:numRef>
          </c:val>
          <c:extLst>
            <c:ext xmlns:c16="http://schemas.microsoft.com/office/drawing/2014/chart" uri="{C3380CC4-5D6E-409C-BE32-E72D297353CC}">
              <c16:uniqueId val="{00000000-CA3B-40B9-A4B4-96F06FAAC428}"/>
            </c:ext>
          </c:extLst>
        </c:ser>
        <c:dLbls>
          <c:showLegendKey val="0"/>
          <c:showVal val="0"/>
          <c:showCatName val="0"/>
          <c:showSerName val="0"/>
          <c:showPercent val="0"/>
          <c:showBubbleSize val="0"/>
        </c:dLbls>
        <c:gapWidth val="150"/>
        <c:overlap val="100"/>
        <c:axId val="436378592"/>
        <c:axId val="436377416"/>
      </c:barChart>
      <c:catAx>
        <c:axId val="436378592"/>
        <c:scaling>
          <c:orientation val="minMax"/>
        </c:scaling>
        <c:delete val="1"/>
        <c:axPos val="l"/>
        <c:numFmt formatCode="0" sourceLinked="1"/>
        <c:majorTickMark val="none"/>
        <c:minorTickMark val="none"/>
        <c:tickLblPos val="nextTo"/>
        <c:crossAx val="436377416"/>
        <c:crosses val="autoZero"/>
        <c:auto val="1"/>
        <c:lblAlgn val="ctr"/>
        <c:lblOffset val="100"/>
        <c:noMultiLvlLbl val="0"/>
      </c:catAx>
      <c:valAx>
        <c:axId val="436377416"/>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378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7022250506749708"/>
          <c:h val="0.67410722506595167"/>
        </c:manualLayout>
      </c:layout>
      <c:barChart>
        <c:barDir val="bar"/>
        <c:grouping val="stacked"/>
        <c:varyColors val="0"/>
        <c:ser>
          <c:idx val="0"/>
          <c:order val="0"/>
          <c:tx>
            <c:v>Waste</c:v>
          </c:tx>
          <c:spPr>
            <a:solidFill>
              <a:schemeClr val="accent1"/>
            </a:solidFill>
            <a:ln>
              <a:noFill/>
            </a:ln>
            <a:effectLst/>
          </c:spPr>
          <c:invertIfNegative val="0"/>
          <c:val>
            <c:numRef>
              <c:f>Waste!$E$17</c:f>
              <c:numCache>
                <c:formatCode>0%</c:formatCode>
                <c:ptCount val="1"/>
                <c:pt idx="0">
                  <c:v>0</c:v>
                </c:pt>
              </c:numCache>
            </c:numRef>
          </c:val>
          <c:extLst>
            <c:ext xmlns:c16="http://schemas.microsoft.com/office/drawing/2014/chart" uri="{C3380CC4-5D6E-409C-BE32-E72D297353CC}">
              <c16:uniqueId val="{00000000-35CD-45D2-8F93-D64BF60C28B0}"/>
            </c:ext>
          </c:extLst>
        </c:ser>
        <c:dLbls>
          <c:showLegendKey val="0"/>
          <c:showVal val="0"/>
          <c:showCatName val="0"/>
          <c:showSerName val="0"/>
          <c:showPercent val="0"/>
          <c:showBubbleSize val="0"/>
        </c:dLbls>
        <c:gapWidth val="150"/>
        <c:overlap val="100"/>
        <c:axId val="546997056"/>
        <c:axId val="546997448"/>
      </c:barChart>
      <c:catAx>
        <c:axId val="546997056"/>
        <c:scaling>
          <c:orientation val="minMax"/>
        </c:scaling>
        <c:delete val="1"/>
        <c:axPos val="l"/>
        <c:numFmt formatCode="0" sourceLinked="1"/>
        <c:majorTickMark val="none"/>
        <c:minorTickMark val="none"/>
        <c:tickLblPos val="nextTo"/>
        <c:crossAx val="546997448"/>
        <c:crosses val="autoZero"/>
        <c:auto val="1"/>
        <c:lblAlgn val="ctr"/>
        <c:lblOffset val="100"/>
        <c:noMultiLvlLbl val="0"/>
      </c:catAx>
      <c:valAx>
        <c:axId val="546997448"/>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9970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2416155622245988"/>
          <c:h val="0.67410722506595167"/>
        </c:manualLayout>
      </c:layout>
      <c:barChart>
        <c:barDir val="bar"/>
        <c:grouping val="stacked"/>
        <c:varyColors val="0"/>
        <c:ser>
          <c:idx val="0"/>
          <c:order val="0"/>
          <c:tx>
            <c:v>Documents</c:v>
          </c:tx>
          <c:spPr>
            <a:solidFill>
              <a:schemeClr val="accent1"/>
            </a:solidFill>
            <a:ln>
              <a:noFill/>
            </a:ln>
            <a:effectLst/>
          </c:spPr>
          <c:invertIfNegative val="0"/>
          <c:val>
            <c:numRef>
              <c:f>Documents!$E$18</c:f>
              <c:numCache>
                <c:formatCode>0%</c:formatCode>
                <c:ptCount val="1"/>
                <c:pt idx="0">
                  <c:v>0</c:v>
                </c:pt>
              </c:numCache>
            </c:numRef>
          </c:val>
          <c:extLst>
            <c:ext xmlns:c16="http://schemas.microsoft.com/office/drawing/2014/chart" uri="{C3380CC4-5D6E-409C-BE32-E72D297353CC}">
              <c16:uniqueId val="{00000000-2E38-4407-AA47-27564CE90909}"/>
            </c:ext>
          </c:extLst>
        </c:ser>
        <c:dLbls>
          <c:showLegendKey val="0"/>
          <c:showVal val="0"/>
          <c:showCatName val="0"/>
          <c:showSerName val="0"/>
          <c:showPercent val="0"/>
          <c:showBubbleSize val="0"/>
        </c:dLbls>
        <c:gapWidth val="150"/>
        <c:overlap val="100"/>
        <c:axId val="556771920"/>
        <c:axId val="556771528"/>
      </c:barChart>
      <c:catAx>
        <c:axId val="556771920"/>
        <c:scaling>
          <c:orientation val="minMax"/>
        </c:scaling>
        <c:delete val="1"/>
        <c:axPos val="l"/>
        <c:numFmt formatCode="0" sourceLinked="1"/>
        <c:majorTickMark val="none"/>
        <c:minorTickMark val="none"/>
        <c:tickLblPos val="nextTo"/>
        <c:crossAx val="556771528"/>
        <c:crosses val="autoZero"/>
        <c:auto val="1"/>
        <c:lblAlgn val="ctr"/>
        <c:lblOffset val="100"/>
        <c:noMultiLvlLbl val="0"/>
      </c:catAx>
      <c:valAx>
        <c:axId val="556771528"/>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7719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9318615059720593E-2"/>
          <c:y val="0"/>
          <c:w val="0.94533324523903328"/>
          <c:h val="0.90399312154946154"/>
        </c:manualLayout>
      </c:layout>
      <c:barChart>
        <c:barDir val="bar"/>
        <c:grouping val="stacked"/>
        <c:varyColors val="0"/>
        <c:dLbls>
          <c:showLegendKey val="0"/>
          <c:showVal val="0"/>
          <c:showCatName val="0"/>
          <c:showSerName val="0"/>
          <c:showPercent val="0"/>
          <c:showBubbleSize val="0"/>
        </c:dLbls>
        <c:gapWidth val="150"/>
        <c:overlap val="100"/>
        <c:axId val="556772704"/>
        <c:axId val="360278960"/>
      </c:barChart>
      <c:catAx>
        <c:axId val="556772704"/>
        <c:scaling>
          <c:orientation val="minMax"/>
        </c:scaling>
        <c:delete val="1"/>
        <c:axPos val="l"/>
        <c:numFmt formatCode="0" sourceLinked="1"/>
        <c:majorTickMark val="none"/>
        <c:minorTickMark val="none"/>
        <c:tickLblPos val="nextTo"/>
        <c:crossAx val="360278960"/>
        <c:crosses val="autoZero"/>
        <c:auto val="1"/>
        <c:lblAlgn val="ctr"/>
        <c:lblOffset val="100"/>
        <c:noMultiLvlLbl val="0"/>
      </c:catAx>
      <c:valAx>
        <c:axId val="360278960"/>
        <c:scaling>
          <c:orientation val="minMax"/>
          <c:max val="1"/>
          <c:min val="0"/>
        </c:scaling>
        <c:delete val="1"/>
        <c:axPos val="b"/>
        <c:numFmt formatCode="0%" sourceLinked="1"/>
        <c:majorTickMark val="none"/>
        <c:minorTickMark val="none"/>
        <c:tickLblPos val="none"/>
        <c:crossAx val="556772704"/>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776435120551218"/>
          <c:h val="0.67410722506595167"/>
        </c:manualLayout>
      </c:layout>
      <c:barChart>
        <c:barDir val="bar"/>
        <c:grouping val="stacked"/>
        <c:varyColors val="0"/>
        <c:ser>
          <c:idx val="0"/>
          <c:order val="0"/>
          <c:spPr>
            <a:solidFill>
              <a:schemeClr val="accent1"/>
            </a:solidFill>
            <a:ln>
              <a:noFill/>
            </a:ln>
            <a:effectLst/>
          </c:spPr>
          <c:invertIfNegative val="0"/>
          <c:val>
            <c:numRef>
              <c:f>Purchasing!$E$16</c:f>
              <c:numCache>
                <c:formatCode>0%</c:formatCode>
                <c:ptCount val="1"/>
                <c:pt idx="0">
                  <c:v>0</c:v>
                </c:pt>
              </c:numCache>
            </c:numRef>
          </c:val>
          <c:extLst>
            <c:ext xmlns:c16="http://schemas.microsoft.com/office/drawing/2014/chart" uri="{C3380CC4-5D6E-409C-BE32-E72D297353CC}">
              <c16:uniqueId val="{00000001-9387-40CD-9781-4D672AEC5037}"/>
            </c:ext>
          </c:extLst>
        </c:ser>
        <c:dLbls>
          <c:showLegendKey val="0"/>
          <c:showVal val="0"/>
          <c:showCatName val="0"/>
          <c:showSerName val="0"/>
          <c:showPercent val="0"/>
          <c:showBubbleSize val="0"/>
        </c:dLbls>
        <c:gapWidth val="150"/>
        <c:overlap val="100"/>
        <c:axId val="360278568"/>
        <c:axId val="360278176"/>
      </c:barChart>
      <c:catAx>
        <c:axId val="360278568"/>
        <c:scaling>
          <c:orientation val="minMax"/>
        </c:scaling>
        <c:delete val="1"/>
        <c:axPos val="l"/>
        <c:numFmt formatCode="0" sourceLinked="1"/>
        <c:majorTickMark val="none"/>
        <c:minorTickMark val="none"/>
        <c:tickLblPos val="nextTo"/>
        <c:crossAx val="360278176"/>
        <c:crosses val="autoZero"/>
        <c:auto val="1"/>
        <c:lblAlgn val="ctr"/>
        <c:lblOffset val="100"/>
        <c:noMultiLvlLbl val="0"/>
      </c:catAx>
      <c:valAx>
        <c:axId val="360278176"/>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2785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7917781440513487E-2"/>
          <c:y val="0"/>
          <c:w val="0.95776435120551218"/>
          <c:h val="0.67410722506595167"/>
        </c:manualLayout>
      </c:layout>
      <c:barChart>
        <c:barDir val="bar"/>
        <c:grouping val="stacked"/>
        <c:varyColors val="0"/>
        <c:ser>
          <c:idx val="0"/>
          <c:order val="0"/>
          <c:tx>
            <c:v>Transportation</c:v>
          </c:tx>
          <c:spPr>
            <a:solidFill>
              <a:schemeClr val="accent1"/>
            </a:solidFill>
            <a:ln>
              <a:noFill/>
            </a:ln>
            <a:effectLst/>
          </c:spPr>
          <c:invertIfNegative val="0"/>
          <c:val>
            <c:numRef>
              <c:f>Transportation!$E$20</c:f>
              <c:numCache>
                <c:formatCode>0%</c:formatCode>
                <c:ptCount val="1"/>
                <c:pt idx="0">
                  <c:v>0</c:v>
                </c:pt>
              </c:numCache>
            </c:numRef>
          </c:val>
          <c:extLst>
            <c:ext xmlns:c16="http://schemas.microsoft.com/office/drawing/2014/chart" uri="{C3380CC4-5D6E-409C-BE32-E72D297353CC}">
              <c16:uniqueId val="{00000000-F103-4462-B947-3948FB9F60E2}"/>
            </c:ext>
          </c:extLst>
        </c:ser>
        <c:dLbls>
          <c:showLegendKey val="0"/>
          <c:showVal val="0"/>
          <c:showCatName val="0"/>
          <c:showSerName val="0"/>
          <c:showPercent val="0"/>
          <c:showBubbleSize val="0"/>
        </c:dLbls>
        <c:gapWidth val="150"/>
        <c:overlap val="100"/>
        <c:axId val="426457744"/>
        <c:axId val="553328752"/>
      </c:barChart>
      <c:catAx>
        <c:axId val="426457744"/>
        <c:scaling>
          <c:orientation val="minMax"/>
        </c:scaling>
        <c:delete val="1"/>
        <c:axPos val="l"/>
        <c:numFmt formatCode="0" sourceLinked="1"/>
        <c:majorTickMark val="none"/>
        <c:minorTickMark val="none"/>
        <c:tickLblPos val="nextTo"/>
        <c:crossAx val="553328752"/>
        <c:crosses val="autoZero"/>
        <c:auto val="1"/>
        <c:lblAlgn val="ctr"/>
        <c:lblOffset val="100"/>
        <c:noMultiLvlLbl val="0"/>
      </c:catAx>
      <c:valAx>
        <c:axId val="553328752"/>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4577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9777512802536401E-2"/>
          <c:y val="0"/>
          <c:w val="0.92416155622245988"/>
          <c:h val="0.67410722506595167"/>
        </c:manualLayout>
      </c:layout>
      <c:barChart>
        <c:barDir val="bar"/>
        <c:grouping val="stacked"/>
        <c:varyColors val="0"/>
        <c:dLbls>
          <c:showLegendKey val="0"/>
          <c:showVal val="0"/>
          <c:showCatName val="0"/>
          <c:showSerName val="0"/>
          <c:showPercent val="0"/>
          <c:showBubbleSize val="0"/>
        </c:dLbls>
        <c:gapWidth val="150"/>
        <c:overlap val="100"/>
        <c:axId val="553329536"/>
        <c:axId val="553329928"/>
      </c:barChart>
      <c:catAx>
        <c:axId val="553329536"/>
        <c:scaling>
          <c:orientation val="minMax"/>
        </c:scaling>
        <c:delete val="1"/>
        <c:axPos val="l"/>
        <c:numFmt formatCode="0" sourceLinked="1"/>
        <c:majorTickMark val="none"/>
        <c:minorTickMark val="none"/>
        <c:tickLblPos val="nextTo"/>
        <c:crossAx val="553329928"/>
        <c:crosses val="autoZero"/>
        <c:auto val="1"/>
        <c:lblAlgn val="ctr"/>
        <c:lblOffset val="100"/>
        <c:noMultiLvlLbl val="0"/>
      </c:catAx>
      <c:valAx>
        <c:axId val="553329928"/>
        <c:scaling>
          <c:orientation val="minMax"/>
          <c:max val="1"/>
          <c:min val="0"/>
        </c:scaling>
        <c:delete val="1"/>
        <c:axPos val="b"/>
        <c:numFmt formatCode="0%" sourceLinked="1"/>
        <c:majorTickMark val="none"/>
        <c:minorTickMark val="none"/>
        <c:tickLblPos val="none"/>
        <c:crossAx val="5533295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1346884355110566E-2"/>
          <c:y val="0"/>
          <c:w val="0.95137464047026088"/>
          <c:h val="0.8235291393069929"/>
        </c:manualLayout>
      </c:layout>
      <c:barChart>
        <c:barDir val="bar"/>
        <c:grouping val="stacked"/>
        <c:varyColors val="0"/>
        <c:ser>
          <c:idx val="0"/>
          <c:order val="0"/>
          <c:tx>
            <c:v>Awareness</c:v>
          </c:tx>
          <c:spPr>
            <a:solidFill>
              <a:schemeClr val="accent1"/>
            </a:solidFill>
            <a:ln>
              <a:noFill/>
            </a:ln>
            <a:effectLst/>
          </c:spPr>
          <c:invertIfNegative val="0"/>
          <c:val>
            <c:numRef>
              <c:f>Awareness!$E$17</c:f>
              <c:numCache>
                <c:formatCode>0%</c:formatCode>
                <c:ptCount val="1"/>
                <c:pt idx="0">
                  <c:v>0</c:v>
                </c:pt>
              </c:numCache>
            </c:numRef>
          </c:val>
          <c:extLst>
            <c:ext xmlns:c16="http://schemas.microsoft.com/office/drawing/2014/chart" uri="{C3380CC4-5D6E-409C-BE32-E72D297353CC}">
              <c16:uniqueId val="{00000000-7106-438E-BE6F-768CE44F8F86}"/>
            </c:ext>
          </c:extLst>
        </c:ser>
        <c:dLbls>
          <c:showLegendKey val="0"/>
          <c:showVal val="0"/>
          <c:showCatName val="0"/>
          <c:showSerName val="0"/>
          <c:showPercent val="0"/>
          <c:showBubbleSize val="0"/>
        </c:dLbls>
        <c:gapWidth val="150"/>
        <c:overlap val="100"/>
        <c:axId val="365947432"/>
        <c:axId val="365947824"/>
      </c:barChart>
      <c:catAx>
        <c:axId val="365947432"/>
        <c:scaling>
          <c:orientation val="minMax"/>
        </c:scaling>
        <c:delete val="1"/>
        <c:axPos val="l"/>
        <c:numFmt formatCode="0" sourceLinked="1"/>
        <c:majorTickMark val="none"/>
        <c:minorTickMark val="none"/>
        <c:tickLblPos val="nextTo"/>
        <c:crossAx val="365947824"/>
        <c:crosses val="autoZero"/>
        <c:auto val="1"/>
        <c:lblAlgn val="ctr"/>
        <c:lblOffset val="100"/>
        <c:noMultiLvlLbl val="0"/>
      </c:catAx>
      <c:valAx>
        <c:axId val="365947824"/>
        <c:scaling>
          <c:orientation val="minMax"/>
          <c:max val="1"/>
          <c:min val="0"/>
        </c:scaling>
        <c:delete val="0"/>
        <c:axPos val="b"/>
        <c:numFmt formatCode="0%" sourceLinked="1"/>
        <c:majorTickMark val="none"/>
        <c:minorTickMark val="none"/>
        <c:tickLblPos val="none"/>
        <c:spPr>
          <a:noFill/>
          <a:ln w="38100">
            <a:solidFill>
              <a:schemeClr val="accent1"/>
            </a:solidFill>
            <a:tailEnd type="triangle" w="lg"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9474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png"/><Relationship Id="rId1" Type="http://schemas.openxmlformats.org/officeDocument/2006/relationships/image" Target="../media/image3.jp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jp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jpg"/><Relationship Id="rId1" Type="http://schemas.openxmlformats.org/officeDocument/2006/relationships/chart" Target="../charts/chart3.xm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5.xml"/><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6.xml"/><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g"/><Relationship Id="rId1" Type="http://schemas.openxmlformats.org/officeDocument/2006/relationships/chart" Target="../charts/chart7.xm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2667000</xdr:colOff>
      <xdr:row>43</xdr:row>
      <xdr:rowOff>104775</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406400</xdr:colOff>
      <xdr:row>59</xdr:row>
      <xdr:rowOff>139700</xdr:rowOff>
    </xdr:to>
    <xdr:sp macro="" textlink="">
      <xdr:nvSpPr>
        <xdr:cNvPr id="4" name="Rectangle 2" hidden="1">
          <a:extLst>
            <a:ext uri="{FF2B5EF4-FFF2-40B4-BE49-F238E27FC236}">
              <a16:creationId xmlns:a16="http://schemas.microsoft.com/office/drawing/2014/main" id="{00000000-0008-0000-00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absoluteAnchor>
    <xdr:pos x="838200" y="10648951"/>
    <xdr:ext cx="2914650" cy="1981200"/>
    <xdr:pic>
      <xdr:nvPicPr>
        <xdr:cNvPr id="10" name="image06.jpg">
          <a:extLst>
            <a:ext uri="{FF2B5EF4-FFF2-40B4-BE49-F238E27FC236}">
              <a16:creationId xmlns:a16="http://schemas.microsoft.com/office/drawing/2014/main" id="{00000000-0008-0000-0000-00000A000000}"/>
            </a:ext>
          </a:extLst>
        </xdr:cNvPr>
        <xdr:cNvPicPr preferRelativeResize="0"/>
      </xdr:nvPicPr>
      <xdr:blipFill rotWithShape="1">
        <a:blip xmlns:r="http://schemas.openxmlformats.org/officeDocument/2006/relationships" r:embed="rId1" cstate="print"/>
        <a:srcRect l="14479" t="12958" r="11680" b="8901"/>
        <a:stretch/>
      </xdr:blipFill>
      <xdr:spPr>
        <a:xfrm>
          <a:off x="838200" y="10648951"/>
          <a:ext cx="2914650" cy="1981200"/>
        </a:xfrm>
        <a:prstGeom prst="rect">
          <a:avLst/>
        </a:prstGeom>
        <a:noFill/>
      </xdr:spPr>
    </xdr:pic>
    <xdr:clientData fLocksWithSheet="0"/>
  </xdr:absoluteAnchor>
  <xdr:absoluteAnchor>
    <xdr:pos x="5029200" y="85725"/>
    <xdr:ext cx="4419600" cy="800100"/>
    <xdr:pic>
      <xdr:nvPicPr>
        <xdr:cNvPr id="11" name="image0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xfrm>
          <a:off x="5029200" y="85725"/>
          <a:ext cx="4419600" cy="800100"/>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390525</xdr:colOff>
      <xdr:row>27</xdr:row>
      <xdr:rowOff>0</xdr:rowOff>
    </xdr:to>
    <xdr:sp macro="" textlink="">
      <xdr:nvSpPr>
        <xdr:cNvPr id="2053" name="Rectangle 5" hidden="1">
          <a:extLst>
            <a:ext uri="{FF2B5EF4-FFF2-40B4-BE49-F238E27FC236}">
              <a16:creationId xmlns:a16="http://schemas.microsoft.com/office/drawing/2014/main" id="{00000000-0008-0000-0100-000005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7</xdr:col>
      <xdr:colOff>546100</xdr:colOff>
      <xdr:row>51</xdr:row>
      <xdr:rowOff>0</xdr:rowOff>
    </xdr:to>
    <xdr:sp macro="" textlink="">
      <xdr:nvSpPr>
        <xdr:cNvPr id="3" name="Rectangle 5" hidden="1">
          <a:extLst>
            <a:ext uri="{FF2B5EF4-FFF2-40B4-BE49-F238E27FC236}">
              <a16:creationId xmlns:a16="http://schemas.microsoft.com/office/drawing/2014/main" id="{00000000-0008-0000-01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2049" name="AutoShape 1" descr="Image result for energy star">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12392025" y="972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7038975" y="171450"/>
    <xdr:ext cx="4419600" cy="800100"/>
    <xdr:pic>
      <xdr:nvPicPr>
        <xdr:cNvPr id="8" name="image01.jp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1" cstate="print"/>
        <a:stretch>
          <a:fillRect/>
        </a:stretch>
      </xdr:blipFill>
      <xdr:spPr>
        <a:xfrm>
          <a:off x="7038975" y="171450"/>
          <a:ext cx="4419600" cy="800100"/>
        </a:xfrm>
        <a:prstGeom prst="rect">
          <a:avLst/>
        </a:prstGeom>
        <a:noFill/>
      </xdr:spPr>
    </xdr:pic>
    <xdr:clientData fLocksWithSheet="0"/>
  </xdr:absoluteAnchor>
  <xdr:twoCellAnchor editAs="oneCell">
    <xdr:from>
      <xdr:col>6</xdr:col>
      <xdr:colOff>2095500</xdr:colOff>
      <xdr:row>9</xdr:row>
      <xdr:rowOff>38100</xdr:rowOff>
    </xdr:from>
    <xdr:to>
      <xdr:col>6</xdr:col>
      <xdr:colOff>2733675</xdr:colOff>
      <xdr:row>9</xdr:row>
      <xdr:rowOff>694957</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0086975" y="7010400"/>
          <a:ext cx="638175" cy="656857"/>
        </a:xfrm>
        <a:prstGeom prst="rect">
          <a:avLst/>
        </a:prstGeom>
      </xdr:spPr>
    </xdr:pic>
    <xdr:clientData/>
  </xdr:twoCellAnchor>
  <xdr:twoCellAnchor>
    <xdr:from>
      <xdr:col>0</xdr:col>
      <xdr:colOff>200025</xdr:colOff>
      <xdr:row>0</xdr:row>
      <xdr:rowOff>0</xdr:rowOff>
    </xdr:from>
    <xdr:to>
      <xdr:col>3</xdr:col>
      <xdr:colOff>142875</xdr:colOff>
      <xdr:row>0</xdr:row>
      <xdr:rowOff>685800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1095375</xdr:colOff>
      <xdr:row>0</xdr:row>
      <xdr:rowOff>942975</xdr:rowOff>
    </xdr:from>
    <xdr:to>
      <xdr:col>1</xdr:col>
      <xdr:colOff>1323975</xdr:colOff>
      <xdr:row>0</xdr:row>
      <xdr:rowOff>1172461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8750" y="942975"/>
          <a:ext cx="228600" cy="229486"/>
        </a:xfrm>
        <a:prstGeom prst="rect">
          <a:avLst/>
        </a:prstGeom>
      </xdr:spPr>
    </xdr:pic>
    <xdr:clientData/>
  </xdr:twoCellAnchor>
  <xdr:twoCellAnchor editAs="oneCell">
    <xdr:from>
      <xdr:col>1</xdr:col>
      <xdr:colOff>4438650</xdr:colOff>
      <xdr:row>5</xdr:row>
      <xdr:rowOff>542925</xdr:rowOff>
    </xdr:from>
    <xdr:to>
      <xdr:col>1</xdr:col>
      <xdr:colOff>4667250</xdr:colOff>
      <xdr:row>5</xdr:row>
      <xdr:rowOff>772411</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4676775"/>
          <a:ext cx="228600" cy="229486"/>
        </a:xfrm>
        <a:prstGeom prst="rect">
          <a:avLst/>
        </a:prstGeom>
      </xdr:spPr>
    </xdr:pic>
    <xdr:clientData/>
  </xdr:twoCellAnchor>
  <xdr:twoCellAnchor editAs="oneCell">
    <xdr:from>
      <xdr:col>1</xdr:col>
      <xdr:colOff>4438650</xdr:colOff>
      <xdr:row>7</xdr:row>
      <xdr:rowOff>533400</xdr:rowOff>
    </xdr:from>
    <xdr:to>
      <xdr:col>1</xdr:col>
      <xdr:colOff>4667250</xdr:colOff>
      <xdr:row>7</xdr:row>
      <xdr:rowOff>762886</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6286500"/>
          <a:ext cx="228600" cy="229486"/>
        </a:xfrm>
        <a:prstGeom prst="rect">
          <a:avLst/>
        </a:prstGeom>
      </xdr:spPr>
    </xdr:pic>
    <xdr:clientData/>
  </xdr:twoCellAnchor>
  <xdr:twoCellAnchor editAs="oneCell">
    <xdr:from>
      <xdr:col>1</xdr:col>
      <xdr:colOff>4438650</xdr:colOff>
      <xdr:row>8</xdr:row>
      <xdr:rowOff>523875</xdr:rowOff>
    </xdr:from>
    <xdr:to>
      <xdr:col>1</xdr:col>
      <xdr:colOff>4667250</xdr:colOff>
      <xdr:row>8</xdr:row>
      <xdr:rowOff>753361</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7086600"/>
          <a:ext cx="228600" cy="229486"/>
        </a:xfrm>
        <a:prstGeom prst="rect">
          <a:avLst/>
        </a:prstGeom>
      </xdr:spPr>
    </xdr:pic>
    <xdr:clientData/>
  </xdr:twoCellAnchor>
  <xdr:twoCellAnchor editAs="oneCell">
    <xdr:from>
      <xdr:col>1</xdr:col>
      <xdr:colOff>4438650</xdr:colOff>
      <xdr:row>11</xdr:row>
      <xdr:rowOff>495300</xdr:rowOff>
    </xdr:from>
    <xdr:to>
      <xdr:col>1</xdr:col>
      <xdr:colOff>4667250</xdr:colOff>
      <xdr:row>11</xdr:row>
      <xdr:rowOff>724786</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9486900"/>
          <a:ext cx="228600" cy="229486"/>
        </a:xfrm>
        <a:prstGeom prst="rect">
          <a:avLst/>
        </a:prstGeom>
      </xdr:spPr>
    </xdr:pic>
    <xdr:clientData/>
  </xdr:twoCellAnchor>
  <xdr:twoCellAnchor editAs="oneCell">
    <xdr:from>
      <xdr:col>1</xdr:col>
      <xdr:colOff>4429125</xdr:colOff>
      <xdr:row>14</xdr:row>
      <xdr:rowOff>542925</xdr:rowOff>
    </xdr:from>
    <xdr:to>
      <xdr:col>1</xdr:col>
      <xdr:colOff>4657725</xdr:colOff>
      <xdr:row>14</xdr:row>
      <xdr:rowOff>772411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11963400"/>
          <a:ext cx="228600" cy="229486"/>
        </a:xfrm>
        <a:prstGeom prst="rect">
          <a:avLst/>
        </a:prstGeom>
      </xdr:spPr>
    </xdr:pic>
    <xdr:clientData/>
  </xdr:twoCellAnchor>
  <xdr:twoCellAnchor editAs="oneCell">
    <xdr:from>
      <xdr:col>1</xdr:col>
      <xdr:colOff>4438650</xdr:colOff>
      <xdr:row>13</xdr:row>
      <xdr:rowOff>523875</xdr:rowOff>
    </xdr:from>
    <xdr:to>
      <xdr:col>1</xdr:col>
      <xdr:colOff>4667250</xdr:colOff>
      <xdr:row>13</xdr:row>
      <xdr:rowOff>753361</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72025" y="11134725"/>
          <a:ext cx="228600" cy="229486"/>
        </a:xfrm>
        <a:prstGeom prst="rect">
          <a:avLst/>
        </a:prstGeom>
      </xdr:spPr>
    </xdr:pic>
    <xdr:clientData/>
  </xdr:twoCellAnchor>
  <xdr:twoCellAnchor editAs="oneCell">
    <xdr:from>
      <xdr:col>1</xdr:col>
      <xdr:colOff>4429125</xdr:colOff>
      <xdr:row>16</xdr:row>
      <xdr:rowOff>533400</xdr:rowOff>
    </xdr:from>
    <xdr:to>
      <xdr:col>1</xdr:col>
      <xdr:colOff>4657725</xdr:colOff>
      <xdr:row>16</xdr:row>
      <xdr:rowOff>762886</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13573125"/>
          <a:ext cx="228600" cy="229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476250</xdr:colOff>
      <xdr:row>24</xdr:row>
      <xdr:rowOff>0</xdr:rowOff>
    </xdr:to>
    <xdr:sp macro="" textlink="">
      <xdr:nvSpPr>
        <xdr:cNvPr id="3076" name="Rectangle 4" hidden="1">
          <a:extLst>
            <a:ext uri="{FF2B5EF4-FFF2-40B4-BE49-F238E27FC236}">
              <a16:creationId xmlns:a16="http://schemas.microsoft.com/office/drawing/2014/main" id="{00000000-0008-0000-0200-000004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7</xdr:col>
      <xdr:colOff>114300</xdr:colOff>
      <xdr:row>45</xdr:row>
      <xdr:rowOff>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137655</xdr:colOff>
      <xdr:row>0</xdr:row>
      <xdr:rowOff>38100</xdr:rowOff>
    </xdr:from>
    <xdr:to>
      <xdr:col>3</xdr:col>
      <xdr:colOff>9525</xdr:colOff>
      <xdr:row>0</xdr:row>
      <xdr:rowOff>800100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134225" y="209550"/>
    <xdr:ext cx="4419600" cy="800100"/>
    <xdr:pic>
      <xdr:nvPicPr>
        <xdr:cNvPr id="8" name="image01.jp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2" cstate="print"/>
        <a:stretch>
          <a:fillRect/>
        </a:stretch>
      </xdr:blipFill>
      <xdr:spPr>
        <a:xfrm>
          <a:off x="7134225" y="209550"/>
          <a:ext cx="4419600" cy="800100"/>
        </a:xfrm>
        <a:prstGeom prst="rect">
          <a:avLst/>
        </a:prstGeom>
        <a:noFill/>
      </xdr:spPr>
    </xdr:pic>
    <xdr:clientData fLocksWithSheet="0"/>
  </xdr:absoluteAnchor>
  <xdr:twoCellAnchor editAs="oneCell">
    <xdr:from>
      <xdr:col>1</xdr:col>
      <xdr:colOff>1095375</xdr:colOff>
      <xdr:row>0</xdr:row>
      <xdr:rowOff>981075</xdr:rowOff>
    </xdr:from>
    <xdr:to>
      <xdr:col>1</xdr:col>
      <xdr:colOff>1323975</xdr:colOff>
      <xdr:row>0</xdr:row>
      <xdr:rowOff>1210561</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0" y="981075"/>
          <a:ext cx="228600" cy="229486"/>
        </a:xfrm>
        <a:prstGeom prst="rect">
          <a:avLst/>
        </a:prstGeom>
      </xdr:spPr>
    </xdr:pic>
    <xdr:clientData/>
  </xdr:twoCellAnchor>
  <xdr:twoCellAnchor editAs="oneCell">
    <xdr:from>
      <xdr:col>1</xdr:col>
      <xdr:colOff>4476750</xdr:colOff>
      <xdr:row>11</xdr:row>
      <xdr:rowOff>504825</xdr:rowOff>
    </xdr:from>
    <xdr:to>
      <xdr:col>1</xdr:col>
      <xdr:colOff>4705350</xdr:colOff>
      <xdr:row>11</xdr:row>
      <xdr:rowOff>734311</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0125" y="8896350"/>
          <a:ext cx="228600" cy="229486"/>
        </a:xfrm>
        <a:prstGeom prst="rect">
          <a:avLst/>
        </a:prstGeom>
      </xdr:spPr>
    </xdr:pic>
    <xdr:clientData/>
  </xdr:twoCellAnchor>
  <xdr:twoCellAnchor editAs="oneCell">
    <xdr:from>
      <xdr:col>1</xdr:col>
      <xdr:colOff>4476750</xdr:colOff>
      <xdr:row>14</xdr:row>
      <xdr:rowOff>504825</xdr:rowOff>
    </xdr:from>
    <xdr:to>
      <xdr:col>1</xdr:col>
      <xdr:colOff>4705350</xdr:colOff>
      <xdr:row>14</xdr:row>
      <xdr:rowOff>734311</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10125" y="11125200"/>
          <a:ext cx="228600" cy="229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390525</xdr:colOff>
      <xdr:row>32</xdr:row>
      <xdr:rowOff>57150</xdr:rowOff>
    </xdr:to>
    <xdr:sp macro="" textlink="">
      <xdr:nvSpPr>
        <xdr:cNvPr id="4102" name="Rectangle 6" hidden="1">
          <a:extLst>
            <a:ext uri="{FF2B5EF4-FFF2-40B4-BE49-F238E27FC236}">
              <a16:creationId xmlns:a16="http://schemas.microsoft.com/office/drawing/2014/main" id="{00000000-0008-0000-0300-000006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177800</xdr:colOff>
      <xdr:row>54</xdr:row>
      <xdr:rowOff>12700</xdr:rowOff>
    </xdr:to>
    <xdr:sp macro="" textlink="">
      <xdr:nvSpPr>
        <xdr:cNvPr id="3" name="Rectangle 6"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147180</xdr:colOff>
      <xdr:row>0</xdr:row>
      <xdr:rowOff>0</xdr:rowOff>
    </xdr:from>
    <xdr:to>
      <xdr:col>3</xdr:col>
      <xdr:colOff>266700</xdr:colOff>
      <xdr:row>0</xdr:row>
      <xdr:rowOff>676275</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115175" y="209550"/>
    <xdr:ext cx="4419600" cy="800100"/>
    <xdr:pic>
      <xdr:nvPicPr>
        <xdr:cNvPr id="6" name="image01.jpg">
          <a:extLst>
            <a:ext uri="{FF2B5EF4-FFF2-40B4-BE49-F238E27FC236}">
              <a16:creationId xmlns:a16="http://schemas.microsoft.com/office/drawing/2014/main" id="{00000000-0008-0000-0300-000006000000}"/>
            </a:ext>
          </a:extLst>
        </xdr:cNvPr>
        <xdr:cNvPicPr preferRelativeResize="0"/>
      </xdr:nvPicPr>
      <xdr:blipFill>
        <a:blip xmlns:r="http://schemas.openxmlformats.org/officeDocument/2006/relationships" r:embed="rId2" cstate="print"/>
        <a:stretch>
          <a:fillRect/>
        </a:stretch>
      </xdr:blipFill>
      <xdr:spPr>
        <a:xfrm>
          <a:off x="7115175" y="209550"/>
          <a:ext cx="4419600" cy="800100"/>
        </a:xfrm>
        <a:prstGeom prst="rect">
          <a:avLst/>
        </a:prstGeom>
        <a:noFill/>
      </xdr:spPr>
    </xdr:pic>
    <xdr:clientData fLocksWithSheet="0"/>
  </xdr:absoluteAnchor>
  <xdr:twoCellAnchor>
    <xdr:from>
      <xdr:col>0</xdr:col>
      <xdr:colOff>32879</xdr:colOff>
      <xdr:row>0</xdr:row>
      <xdr:rowOff>0</xdr:rowOff>
    </xdr:from>
    <xdr:to>
      <xdr:col>3</xdr:col>
      <xdr:colOff>114299</xdr:colOff>
      <xdr:row>0</xdr:row>
      <xdr:rowOff>552450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1085850</xdr:colOff>
      <xdr:row>0</xdr:row>
      <xdr:rowOff>981075</xdr:rowOff>
    </xdr:from>
    <xdr:to>
      <xdr:col>1</xdr:col>
      <xdr:colOff>1314450</xdr:colOff>
      <xdr:row>0</xdr:row>
      <xdr:rowOff>1210561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8275" y="981075"/>
          <a:ext cx="228600" cy="229486"/>
        </a:xfrm>
        <a:prstGeom prst="rect">
          <a:avLst/>
        </a:prstGeom>
      </xdr:spPr>
    </xdr:pic>
    <xdr:clientData/>
  </xdr:twoCellAnchor>
  <xdr:twoCellAnchor editAs="oneCell">
    <xdr:from>
      <xdr:col>1</xdr:col>
      <xdr:colOff>4448175</xdr:colOff>
      <xdr:row>13</xdr:row>
      <xdr:rowOff>504825</xdr:rowOff>
    </xdr:from>
    <xdr:to>
      <xdr:col>1</xdr:col>
      <xdr:colOff>4676775</xdr:colOff>
      <xdr:row>13</xdr:row>
      <xdr:rowOff>734311</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00600" y="8020050"/>
          <a:ext cx="228600" cy="229486"/>
        </a:xfrm>
        <a:prstGeom prst="rect">
          <a:avLst/>
        </a:prstGeom>
      </xdr:spPr>
    </xdr:pic>
    <xdr:clientData/>
  </xdr:twoCellAnchor>
  <xdr:twoCellAnchor editAs="oneCell">
    <xdr:from>
      <xdr:col>1</xdr:col>
      <xdr:colOff>4457700</xdr:colOff>
      <xdr:row>14</xdr:row>
      <xdr:rowOff>504825</xdr:rowOff>
    </xdr:from>
    <xdr:to>
      <xdr:col>1</xdr:col>
      <xdr:colOff>4686300</xdr:colOff>
      <xdr:row>14</xdr:row>
      <xdr:rowOff>734311</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10125" y="8801100"/>
          <a:ext cx="228600" cy="2294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39</xdr:row>
      <xdr:rowOff>114300</xdr:rowOff>
    </xdr:to>
    <xdr:sp macro="" textlink="">
      <xdr:nvSpPr>
        <xdr:cNvPr id="5126" name="Rectangle 6" hidden="1">
          <a:extLst>
            <a:ext uri="{FF2B5EF4-FFF2-40B4-BE49-F238E27FC236}">
              <a16:creationId xmlns:a16="http://schemas.microsoft.com/office/drawing/2014/main" id="{00000000-0008-0000-0400-0000061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444500</xdr:colOff>
      <xdr:row>60</xdr:row>
      <xdr:rowOff>88900</xdr:rowOff>
    </xdr:to>
    <xdr:sp macro="" textlink="">
      <xdr:nvSpPr>
        <xdr:cNvPr id="3" name="Rectangle 6"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absoluteAnchor>
    <xdr:pos x="7086600" y="228600"/>
    <xdr:ext cx="4419600" cy="800100"/>
    <xdr:pic>
      <xdr:nvPicPr>
        <xdr:cNvPr id="6" name="image01.jp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1" cstate="print"/>
        <a:stretch>
          <a:fillRect/>
        </a:stretch>
      </xdr:blipFill>
      <xdr:spPr>
        <a:xfrm>
          <a:off x="7086600" y="228600"/>
          <a:ext cx="4419600" cy="800100"/>
        </a:xfrm>
        <a:prstGeom prst="rect">
          <a:avLst/>
        </a:prstGeom>
        <a:noFill/>
      </xdr:spPr>
    </xdr:pic>
    <xdr:clientData fLocksWithSheet="0"/>
  </xdr:absoluteAnchor>
  <xdr:twoCellAnchor>
    <xdr:from>
      <xdr:col>0</xdr:col>
      <xdr:colOff>219075</xdr:colOff>
      <xdr:row>0</xdr:row>
      <xdr:rowOff>0</xdr:rowOff>
    </xdr:from>
    <xdr:to>
      <xdr:col>3</xdr:col>
      <xdr:colOff>171450</xdr:colOff>
      <xdr:row>0</xdr:row>
      <xdr:rowOff>762000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1114425</xdr:colOff>
      <xdr:row>0</xdr:row>
      <xdr:rowOff>1000125</xdr:rowOff>
    </xdr:from>
    <xdr:to>
      <xdr:col>1</xdr:col>
      <xdr:colOff>1343025</xdr:colOff>
      <xdr:row>0</xdr:row>
      <xdr:rowOff>1229611</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0" y="1000125"/>
          <a:ext cx="228600" cy="229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7083348" y="180510"/>
    <xdr:ext cx="4419600" cy="800100"/>
    <xdr:pic>
      <xdr:nvPicPr>
        <xdr:cNvPr id="4" name="image01.jp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xfrm>
          <a:off x="7083348" y="180510"/>
          <a:ext cx="4419600" cy="800100"/>
        </a:xfrm>
        <a:prstGeom prst="rect">
          <a:avLst/>
        </a:prstGeom>
        <a:noFill/>
      </xdr:spPr>
    </xdr:pic>
    <xdr:clientData fLocksWithSheet="0"/>
  </xdr:absoluteAnchor>
  <xdr:twoCellAnchor>
    <xdr:from>
      <xdr:col>1</xdr:col>
      <xdr:colOff>9526</xdr:colOff>
      <xdr:row>0</xdr:row>
      <xdr:rowOff>0</xdr:rowOff>
    </xdr:from>
    <xdr:to>
      <xdr:col>3</xdr:col>
      <xdr:colOff>95250</xdr:colOff>
      <xdr:row>0</xdr:row>
      <xdr:rowOff>762000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1228725</xdr:colOff>
      <xdr:row>0</xdr:row>
      <xdr:rowOff>990600</xdr:rowOff>
    </xdr:from>
    <xdr:to>
      <xdr:col>1</xdr:col>
      <xdr:colOff>1457325</xdr:colOff>
      <xdr:row>0</xdr:row>
      <xdr:rowOff>1220086</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43050" y="990600"/>
          <a:ext cx="228600" cy="229486"/>
        </a:xfrm>
        <a:prstGeom prst="rect">
          <a:avLst/>
        </a:prstGeom>
      </xdr:spPr>
    </xdr:pic>
    <xdr:clientData/>
  </xdr:twoCellAnchor>
  <xdr:twoCellAnchor editAs="oneCell">
    <xdr:from>
      <xdr:col>4</xdr:col>
      <xdr:colOff>666750</xdr:colOff>
      <xdr:row>2</xdr:row>
      <xdr:rowOff>676275</xdr:rowOff>
    </xdr:from>
    <xdr:to>
      <xdr:col>4</xdr:col>
      <xdr:colOff>895350</xdr:colOff>
      <xdr:row>3</xdr:row>
      <xdr:rowOff>124711</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58100" y="2381250"/>
          <a:ext cx="228600" cy="229486"/>
        </a:xfrm>
        <a:prstGeom prst="rect">
          <a:avLst/>
        </a:prstGeom>
      </xdr:spPr>
    </xdr:pic>
    <xdr:clientData/>
  </xdr:twoCellAnchor>
  <xdr:twoCellAnchor editAs="oneCell">
    <xdr:from>
      <xdr:col>1</xdr:col>
      <xdr:colOff>4448175</xdr:colOff>
      <xdr:row>8</xdr:row>
      <xdr:rowOff>466725</xdr:rowOff>
    </xdr:from>
    <xdr:to>
      <xdr:col>1</xdr:col>
      <xdr:colOff>4676775</xdr:colOff>
      <xdr:row>8</xdr:row>
      <xdr:rowOff>696211</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00" y="5314950"/>
          <a:ext cx="228600" cy="229486"/>
        </a:xfrm>
        <a:prstGeom prst="rect">
          <a:avLst/>
        </a:prstGeom>
      </xdr:spPr>
    </xdr:pic>
    <xdr:clientData/>
  </xdr:twoCellAnchor>
  <xdr:twoCellAnchor editAs="oneCell">
    <xdr:from>
      <xdr:col>1</xdr:col>
      <xdr:colOff>4448175</xdr:colOff>
      <xdr:row>9</xdr:row>
      <xdr:rowOff>476250</xdr:rowOff>
    </xdr:from>
    <xdr:to>
      <xdr:col>1</xdr:col>
      <xdr:colOff>4676775</xdr:colOff>
      <xdr:row>9</xdr:row>
      <xdr:rowOff>705736</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00" y="6057900"/>
          <a:ext cx="228600" cy="229486"/>
        </a:xfrm>
        <a:prstGeom prst="rect">
          <a:avLst/>
        </a:prstGeom>
      </xdr:spPr>
    </xdr:pic>
    <xdr:clientData/>
  </xdr:twoCellAnchor>
  <xdr:twoCellAnchor editAs="oneCell">
    <xdr:from>
      <xdr:col>1</xdr:col>
      <xdr:colOff>4457700</xdr:colOff>
      <xdr:row>16</xdr:row>
      <xdr:rowOff>466725</xdr:rowOff>
    </xdr:from>
    <xdr:to>
      <xdr:col>1</xdr:col>
      <xdr:colOff>4686300</xdr:colOff>
      <xdr:row>16</xdr:row>
      <xdr:rowOff>696211</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72025" y="11182350"/>
          <a:ext cx="228600" cy="229486"/>
        </a:xfrm>
        <a:prstGeom prst="rect">
          <a:avLst/>
        </a:prstGeom>
      </xdr:spPr>
    </xdr:pic>
    <xdr:clientData/>
  </xdr:twoCellAnchor>
  <xdr:twoCellAnchor editAs="oneCell">
    <xdr:from>
      <xdr:col>1</xdr:col>
      <xdr:colOff>4467225</xdr:colOff>
      <xdr:row>17</xdr:row>
      <xdr:rowOff>552450</xdr:rowOff>
    </xdr:from>
    <xdr:to>
      <xdr:col>1</xdr:col>
      <xdr:colOff>4695825</xdr:colOff>
      <xdr:row>18</xdr:row>
      <xdr:rowOff>886</xdr:rowOff>
    </xdr:to>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550" y="12001500"/>
          <a:ext cx="228600" cy="2294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323850</xdr:colOff>
      <xdr:row>54</xdr:row>
      <xdr:rowOff>104775</xdr:rowOff>
    </xdr:to>
    <xdr:sp macro="" textlink="">
      <xdr:nvSpPr>
        <xdr:cNvPr id="6146" name="Rectangle 2" hidden="1">
          <a:extLst>
            <a:ext uri="{FF2B5EF4-FFF2-40B4-BE49-F238E27FC236}">
              <a16:creationId xmlns:a16="http://schemas.microsoft.com/office/drawing/2014/main" id="{00000000-0008-0000-0600-000002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10</xdr:col>
      <xdr:colOff>152400</xdr:colOff>
      <xdr:row>73</xdr:row>
      <xdr:rowOff>152400</xdr:rowOff>
    </xdr:to>
    <xdr:sp macro="" textlink="">
      <xdr:nvSpPr>
        <xdr:cNvPr id="3" name="Rectangle 2" hidden="1">
          <a:extLst>
            <a:ext uri="{FF2B5EF4-FFF2-40B4-BE49-F238E27FC236}">
              <a16:creationId xmlns:a16="http://schemas.microsoft.com/office/drawing/2014/main" id="{00000000-0008-0000-06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190500</xdr:colOff>
      <xdr:row>0</xdr:row>
      <xdr:rowOff>0</xdr:rowOff>
    </xdr:from>
    <xdr:to>
      <xdr:col>3</xdr:col>
      <xdr:colOff>133350</xdr:colOff>
      <xdr:row>0</xdr:row>
      <xdr:rowOff>847724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096125" y="161925"/>
    <xdr:ext cx="4419600" cy="800100"/>
    <xdr:pic>
      <xdr:nvPicPr>
        <xdr:cNvPr id="6" name="image01.jpg">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2" cstate="print"/>
        <a:stretch>
          <a:fillRect/>
        </a:stretch>
      </xdr:blipFill>
      <xdr:spPr>
        <a:xfrm>
          <a:off x="7096125" y="161925"/>
          <a:ext cx="4419600" cy="800100"/>
        </a:xfrm>
        <a:prstGeom prst="rect">
          <a:avLst/>
        </a:prstGeom>
        <a:noFill/>
      </xdr:spPr>
    </xdr:pic>
    <xdr:clientData fLocksWithSheet="0"/>
  </xdr:absoluteAnchor>
  <xdr:twoCellAnchor>
    <xdr:from>
      <xdr:col>0</xdr:col>
      <xdr:colOff>47626</xdr:colOff>
      <xdr:row>0</xdr:row>
      <xdr:rowOff>0</xdr:rowOff>
    </xdr:from>
    <xdr:to>
      <xdr:col>3</xdr:col>
      <xdr:colOff>19051</xdr:colOff>
      <xdr:row>0</xdr:row>
      <xdr:rowOff>657225</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1123950</xdr:colOff>
      <xdr:row>0</xdr:row>
      <xdr:rowOff>990600</xdr:rowOff>
    </xdr:from>
    <xdr:to>
      <xdr:col>1</xdr:col>
      <xdr:colOff>1352550</xdr:colOff>
      <xdr:row>0</xdr:row>
      <xdr:rowOff>1220086</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8275" y="990600"/>
          <a:ext cx="228600" cy="229486"/>
        </a:xfrm>
        <a:prstGeom prst="rect">
          <a:avLst/>
        </a:prstGeom>
      </xdr:spPr>
    </xdr:pic>
    <xdr:clientData/>
  </xdr:twoCellAnchor>
  <xdr:twoCellAnchor editAs="oneCell">
    <xdr:from>
      <xdr:col>1</xdr:col>
      <xdr:colOff>4438650</xdr:colOff>
      <xdr:row>4</xdr:row>
      <xdr:rowOff>457200</xdr:rowOff>
    </xdr:from>
    <xdr:to>
      <xdr:col>1</xdr:col>
      <xdr:colOff>4667250</xdr:colOff>
      <xdr:row>4</xdr:row>
      <xdr:rowOff>686686</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52975" y="3629025"/>
          <a:ext cx="228600" cy="229486"/>
        </a:xfrm>
        <a:prstGeom prst="rect">
          <a:avLst/>
        </a:prstGeom>
      </xdr:spPr>
    </xdr:pic>
    <xdr:clientData/>
  </xdr:twoCellAnchor>
  <xdr:twoCellAnchor editAs="oneCell">
    <xdr:from>
      <xdr:col>1</xdr:col>
      <xdr:colOff>4438650</xdr:colOff>
      <xdr:row>5</xdr:row>
      <xdr:rowOff>447675</xdr:rowOff>
    </xdr:from>
    <xdr:to>
      <xdr:col>1</xdr:col>
      <xdr:colOff>4667250</xdr:colOff>
      <xdr:row>5</xdr:row>
      <xdr:rowOff>677161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52975" y="4352925"/>
          <a:ext cx="228600" cy="229486"/>
        </a:xfrm>
        <a:prstGeom prst="rect">
          <a:avLst/>
        </a:prstGeom>
      </xdr:spPr>
    </xdr:pic>
    <xdr:clientData/>
  </xdr:twoCellAnchor>
  <xdr:twoCellAnchor editAs="oneCell">
    <xdr:from>
      <xdr:col>1</xdr:col>
      <xdr:colOff>4448175</xdr:colOff>
      <xdr:row>6</xdr:row>
      <xdr:rowOff>457200</xdr:rowOff>
    </xdr:from>
    <xdr:to>
      <xdr:col>1</xdr:col>
      <xdr:colOff>4676775</xdr:colOff>
      <xdr:row>6</xdr:row>
      <xdr:rowOff>686686</xdr:rowOff>
    </xdr:to>
    <xdr:pic>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5095875"/>
          <a:ext cx="228600" cy="229486"/>
        </a:xfrm>
        <a:prstGeom prst="rect">
          <a:avLst/>
        </a:prstGeom>
      </xdr:spPr>
    </xdr:pic>
    <xdr:clientData/>
  </xdr:twoCellAnchor>
  <xdr:twoCellAnchor editAs="oneCell">
    <xdr:from>
      <xdr:col>1</xdr:col>
      <xdr:colOff>4448175</xdr:colOff>
      <xdr:row>7</xdr:row>
      <xdr:rowOff>457200</xdr:rowOff>
    </xdr:from>
    <xdr:to>
      <xdr:col>1</xdr:col>
      <xdr:colOff>4676775</xdr:colOff>
      <xdr:row>7</xdr:row>
      <xdr:rowOff>686686</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00" y="5829300"/>
          <a:ext cx="228600" cy="2294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7077075" y="171450"/>
    <xdr:ext cx="4419600" cy="800100"/>
    <xdr:pic>
      <xdr:nvPicPr>
        <xdr:cNvPr id="2" name="image0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7077075" y="171450"/>
          <a:ext cx="4419600" cy="800100"/>
        </a:xfrm>
        <a:prstGeom prst="rect">
          <a:avLst/>
        </a:prstGeom>
        <a:noFill/>
      </xdr:spPr>
    </xdr:pic>
    <xdr:clientData fLocksWithSheet="0"/>
  </xdr:absoluteAnchor>
</xdr:wsDr>
</file>

<file path=xl/theme/theme1.xml><?xml version="1.0" encoding="utf-8"?>
<a:theme xmlns:a="http://schemas.openxmlformats.org/drawingml/2006/main" name="Office Theme">
  <a:themeElements>
    <a:clrScheme name="Custom 3">
      <a:dk1>
        <a:srgbClr val="FFFFFF"/>
      </a:dk1>
      <a:lt1>
        <a:sysClr val="window" lastClr="FFFFFF"/>
      </a:lt1>
      <a:dk2>
        <a:srgbClr val="FFFFFF"/>
      </a:dk2>
      <a:lt2>
        <a:srgbClr val="FFFFFF"/>
      </a:lt2>
      <a:accent1>
        <a:srgbClr val="8CB640"/>
      </a:accent1>
      <a:accent2>
        <a:srgbClr val="005F85"/>
      </a:accent2>
      <a:accent3>
        <a:srgbClr val="FF6700"/>
      </a:accent3>
      <a:accent4>
        <a:srgbClr val="909465"/>
      </a:accent4>
      <a:accent5>
        <a:srgbClr val="956B43"/>
      </a:accent5>
      <a:accent6>
        <a:srgbClr val="FEA022"/>
      </a:accent6>
      <a:hlink>
        <a:srgbClr val="0070C0"/>
      </a:hlink>
      <a:folHlink>
        <a:srgbClr val="00B0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ustainability.wustl.edu/wp-content/uploads/2013/02/Light-Bulb-Guide.pdf" TargetMode="External"/><Relationship Id="rId7" Type="http://schemas.openxmlformats.org/officeDocument/2006/relationships/printerSettings" Target="../printerSettings/printerSettings2.bin"/><Relationship Id="rId2" Type="http://schemas.openxmlformats.org/officeDocument/2006/relationships/hyperlink" Target="https://sustainability.wustl.edu/wp-content/uploads/2013/02/WUSTL-Space-Heater-Policy.pdf" TargetMode="External"/><Relationship Id="rId1" Type="http://schemas.openxmlformats.org/officeDocument/2006/relationships/hyperlink" Target="https://www.energystar.gov/index.cfm?c=power_mgt.pr_power_mgt_users" TargetMode="External"/><Relationship Id="rId6" Type="http://schemas.openxmlformats.org/officeDocument/2006/relationships/hyperlink" Target="https://facilities.wustl.edu/maintenance/building-controls/danforth-campus-temperature-setpoint-policy/?_ga=2.94978908.1901431115.1513610437-1657968309.1492394161" TargetMode="External"/><Relationship Id="rId5" Type="http://schemas.openxmlformats.org/officeDocument/2006/relationships/hyperlink" Target="https://energy.gov/energysaver/articles/3-easy-tips-reduce-your-standby-power-loads" TargetMode="External"/><Relationship Id="rId10" Type="http://schemas.openxmlformats.org/officeDocument/2006/relationships/comments" Target="../comments1.xml"/><Relationship Id="rId4" Type="http://schemas.openxmlformats.org/officeDocument/2006/relationships/hyperlink" Target="https://www.energy.gov/energysaver/energy-efficient-window-treatments"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ustainability.wustl.edu/campus-operations/waste-reduction/single-stream-recycling/" TargetMode="External"/><Relationship Id="rId7" Type="http://schemas.openxmlformats.org/officeDocument/2006/relationships/drawing" Target="../drawings/drawing3.xml"/><Relationship Id="rId2" Type="http://schemas.openxmlformats.org/officeDocument/2006/relationships/hyperlink" Target="https://sustainability.wustl.edu/vision-progress/waste/hazardous-nonstandard-materials/" TargetMode="External"/><Relationship Id="rId1" Type="http://schemas.openxmlformats.org/officeDocument/2006/relationships/hyperlink" Target="https://sustainability.wustl.edu/wp-content/uploads/2013/02/Hanging-Landfill-Bin-Policy.pdf" TargetMode="External"/><Relationship Id="rId6" Type="http://schemas.openxmlformats.org/officeDocument/2006/relationships/printerSettings" Target="../printerSettings/printerSettings3.bin"/><Relationship Id="rId5" Type="http://schemas.openxmlformats.org/officeDocument/2006/relationships/hyperlink" Target="https://sustainability.wustl.edu/new-waste-sorting-signs-available/" TargetMode="External"/><Relationship Id="rId4" Type="http://schemas.openxmlformats.org/officeDocument/2006/relationships/hyperlink" Target="https://resourcemanagement.wustl.edu/purchasing-services/surplus-property/"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sustainability.wustl.edu/wp-content/uploads/2017/11/171113_Paper-and-Printer-Purchasing.pdf" TargetMode="External"/><Relationship Id="rId7" Type="http://schemas.openxmlformats.org/officeDocument/2006/relationships/comments" Target="../comments3.xml"/><Relationship Id="rId2" Type="http://schemas.openxmlformats.org/officeDocument/2006/relationships/hyperlink" Target="https://www.catalogchoice.org/" TargetMode="External"/><Relationship Id="rId1" Type="http://schemas.openxmlformats.org/officeDocument/2006/relationships/hyperlink" Target="http://sustainability.wustl.edu/community-involvement/green-offices/"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sustainability.wustl.edu/wp-content/uploads/2013/02/Impacts-of-Styrofoam.pdf" TargetMode="External"/><Relationship Id="rId7" Type="http://schemas.openxmlformats.org/officeDocument/2006/relationships/hyperlink" Target="https://ww2.epeat.net/publicsearch.aspx?stdid=0&amp;epeatcountryid=0" TargetMode="External"/><Relationship Id="rId2" Type="http://schemas.openxmlformats.org/officeDocument/2006/relationships/hyperlink" Target="https://resourcemanagement.wustl.edu/purchasing-services/environmental/environmentally-preferred-purchasing/" TargetMode="External"/><Relationship Id="rId1" Type="http://schemas.openxmlformats.org/officeDocument/2006/relationships/hyperlink" Target="https://resourcemanagement.wustl.edu/purchasing-services/surplus-property/" TargetMode="External"/><Relationship Id="rId6" Type="http://schemas.openxmlformats.org/officeDocument/2006/relationships/hyperlink" Target="https://sustainability.wustl.edu/wp-content/uploads/2018/02/180214_SustainablePurchasingwithOfficeEssentials-1.pdf" TargetMode="External"/><Relationship Id="rId11" Type="http://schemas.openxmlformats.org/officeDocument/2006/relationships/comments" Target="../comments4.xml"/><Relationship Id="rId5" Type="http://schemas.openxmlformats.org/officeDocument/2006/relationships/hyperlink" Target="https://www.greendiningalliance.org/" TargetMode="External"/><Relationship Id="rId10" Type="http://schemas.openxmlformats.org/officeDocument/2006/relationships/vmlDrawing" Target="../drawings/vmlDrawing4.vml"/><Relationship Id="rId4" Type="http://schemas.openxmlformats.org/officeDocument/2006/relationships/hyperlink" Target="https://www.fairtradecertified.org/why-fair-trade"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parking.wustl.edu/items/enterprise-carshare/" TargetMode="External"/><Relationship Id="rId7" Type="http://schemas.openxmlformats.org/officeDocument/2006/relationships/printerSettings" Target="../printerSettings/printerSettings6.bin"/><Relationship Id="rId2" Type="http://schemas.openxmlformats.org/officeDocument/2006/relationships/hyperlink" Target="https://sustainability.wustl.edu/wp-content/uploads/2013/02/Office-Bike-Share-Program.pdf" TargetMode="External"/><Relationship Id="rId1" Type="http://schemas.openxmlformats.org/officeDocument/2006/relationships/hyperlink" Target="http://parking.wustl.edu/transportation/Pages/default.aspx" TargetMode="External"/><Relationship Id="rId6" Type="http://schemas.openxmlformats.org/officeDocument/2006/relationships/hyperlink" Target="http://www.metrostlouis.org/" TargetMode="External"/><Relationship Id="rId5" Type="http://schemas.openxmlformats.org/officeDocument/2006/relationships/hyperlink" Target="https://parking.wustl.edu/items/metro-transit/" TargetMode="External"/><Relationship Id="rId10" Type="http://schemas.openxmlformats.org/officeDocument/2006/relationships/comments" Target="../comments5.xml"/><Relationship Id="rId4" Type="http://schemas.openxmlformats.org/officeDocument/2006/relationships/hyperlink" Target="https://parking.wustl.edu/items/bearly-driver-carpool/"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wustl.us2.list-manage.com/subscribe?u=7066ff9764a241168352699e8&amp;id=06a47517e2" TargetMode="External"/><Relationship Id="rId7" Type="http://schemas.openxmlformats.org/officeDocument/2006/relationships/drawing" Target="../drawings/drawing7.xml"/><Relationship Id="rId2" Type="http://schemas.openxmlformats.org/officeDocument/2006/relationships/hyperlink" Target="https://sustainability.wustl.edu/get-involved/sustainability-pledge/" TargetMode="External"/><Relationship Id="rId1" Type="http://schemas.openxmlformats.org/officeDocument/2006/relationships/hyperlink" Target="https://sustainability.wustl.edu/wp-content/uploads/2017/09/Adding-the-Office-of-Sustainability-Link-to-Your-Website-3-1.pdf" TargetMode="External"/><Relationship Id="rId6" Type="http://schemas.openxmlformats.org/officeDocument/2006/relationships/printerSettings" Target="../printerSettings/printerSettings7.bin"/><Relationship Id="rId5" Type="http://schemas.openxmlformats.org/officeDocument/2006/relationships/hyperlink" Target="https://sustainability.wustl.edu/news-events/events/" TargetMode="External"/><Relationship Id="rId4" Type="http://schemas.openxmlformats.org/officeDocument/2006/relationships/hyperlink" Target="https://sustainability.wustl.edu/get-involved/green-monday/"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stainability.wustl.edu/wp-content/uploads/2017/09/170307_InnovationsPolicy.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showGridLines="0" tabSelected="1" zoomScaleNormal="100" workbookViewId="0">
      <selection activeCell="G14" sqref="G14:G15"/>
    </sheetView>
  </sheetViews>
  <sheetFormatPr defaultColWidth="17.28515625" defaultRowHeight="15.75" customHeight="1" x14ac:dyDescent="0.2"/>
  <cols>
    <col min="1" max="1" width="17.42578125" style="3" customWidth="1"/>
    <col min="2" max="3" width="11.28515625" style="3" customWidth="1"/>
    <col min="4" max="4" width="17" style="3" customWidth="1"/>
    <col min="5" max="5" width="10.7109375" style="3" customWidth="1"/>
    <col min="6" max="6" width="43.140625" style="3" customWidth="1"/>
    <col min="7" max="7" width="40.42578125" style="3" customWidth="1"/>
    <col min="8" max="8" width="1.7109375" style="3" customWidth="1"/>
    <col min="9" max="16" width="8.85546875" style="3" customWidth="1"/>
    <col min="17" max="16384" width="17.28515625" style="3"/>
  </cols>
  <sheetData>
    <row r="1" spans="1:16" ht="13.5" customHeight="1" x14ac:dyDescent="0.25">
      <c r="A1" s="539" t="s">
        <v>211</v>
      </c>
      <c r="B1" s="540"/>
      <c r="C1" s="540"/>
      <c r="D1" s="541"/>
      <c r="E1" s="315"/>
      <c r="F1" s="315"/>
      <c r="G1" s="315"/>
      <c r="H1" s="1"/>
      <c r="I1" s="1"/>
      <c r="J1" s="2"/>
      <c r="K1" s="2"/>
      <c r="L1" s="2"/>
      <c r="M1" s="2"/>
      <c r="N1" s="2"/>
      <c r="O1" s="2"/>
      <c r="P1" s="2"/>
    </row>
    <row r="2" spans="1:16" ht="13.5" customHeight="1" x14ac:dyDescent="0.25">
      <c r="A2" s="542"/>
      <c r="B2" s="543"/>
      <c r="C2" s="543"/>
      <c r="D2" s="544"/>
      <c r="E2" s="315"/>
      <c r="F2" s="315"/>
      <c r="G2" s="315"/>
      <c r="H2" s="1"/>
      <c r="I2" s="1"/>
      <c r="J2" s="2"/>
      <c r="K2" s="2"/>
      <c r="L2" s="2"/>
      <c r="M2" s="2"/>
      <c r="N2" s="2"/>
      <c r="O2" s="2"/>
      <c r="P2" s="2"/>
    </row>
    <row r="3" spans="1:16" ht="13.5" customHeight="1" x14ac:dyDescent="0.25">
      <c r="A3" s="542"/>
      <c r="B3" s="543"/>
      <c r="C3" s="543"/>
      <c r="D3" s="544"/>
      <c r="E3" s="315"/>
      <c r="F3" s="315"/>
      <c r="G3" s="315"/>
      <c r="H3" s="1"/>
      <c r="I3" s="1"/>
      <c r="J3" s="2"/>
      <c r="K3" s="2"/>
      <c r="L3" s="2"/>
      <c r="M3" s="2"/>
      <c r="N3" s="2"/>
      <c r="O3" s="2"/>
      <c r="P3" s="2"/>
    </row>
    <row r="4" spans="1:16" ht="38.25" customHeight="1" thickBot="1" x14ac:dyDescent="0.3">
      <c r="A4" s="545"/>
      <c r="B4" s="546"/>
      <c r="C4" s="546"/>
      <c r="D4" s="547"/>
      <c r="E4" s="315"/>
      <c r="F4" s="315"/>
      <c r="G4" s="315"/>
      <c r="H4" s="1"/>
      <c r="I4" s="1"/>
      <c r="J4" s="2"/>
      <c r="K4" s="2"/>
      <c r="L4" s="2"/>
      <c r="M4" s="2"/>
      <c r="N4" s="2"/>
      <c r="O4" s="2"/>
      <c r="P4" s="2"/>
    </row>
    <row r="5" spans="1:16" s="4" customFormat="1" ht="20.25" customHeight="1" x14ac:dyDescent="0.25">
      <c r="A5" s="532" t="s">
        <v>250</v>
      </c>
      <c r="B5" s="532"/>
      <c r="C5" s="532"/>
      <c r="D5" s="532"/>
      <c r="E5" s="532"/>
      <c r="F5" s="532"/>
      <c r="G5" s="532"/>
      <c r="H5" s="1"/>
      <c r="I5" s="1"/>
      <c r="J5" s="1"/>
      <c r="K5" s="1"/>
      <c r="L5" s="1"/>
      <c r="M5" s="1"/>
      <c r="N5" s="1"/>
      <c r="O5" s="1"/>
      <c r="P5" s="1"/>
    </row>
    <row r="6" spans="1:16" ht="31.5" customHeight="1" x14ac:dyDescent="0.25">
      <c r="A6" s="532"/>
      <c r="B6" s="532"/>
      <c r="C6" s="532"/>
      <c r="D6" s="532"/>
      <c r="E6" s="532"/>
      <c r="F6" s="532"/>
      <c r="G6" s="532"/>
      <c r="H6" s="2"/>
      <c r="I6" s="2"/>
      <c r="J6" s="2"/>
      <c r="K6" s="2"/>
      <c r="L6" s="2"/>
      <c r="M6" s="2"/>
      <c r="N6" s="2"/>
      <c r="O6" s="2"/>
      <c r="P6" s="2"/>
    </row>
    <row r="7" spans="1:16" ht="30.95" customHeight="1" x14ac:dyDescent="0.25">
      <c r="A7" s="491" t="s">
        <v>233</v>
      </c>
      <c r="B7" s="492"/>
      <c r="C7" s="492"/>
      <c r="D7" s="492"/>
      <c r="E7" s="316"/>
      <c r="F7" s="489" t="s">
        <v>234</v>
      </c>
      <c r="G7" s="490"/>
      <c r="H7" s="2"/>
      <c r="I7" s="2"/>
      <c r="J7" s="2"/>
      <c r="K7" s="2"/>
      <c r="L7" s="2"/>
      <c r="M7" s="2"/>
      <c r="N7" s="2"/>
      <c r="O7" s="2"/>
      <c r="P7" s="2"/>
    </row>
    <row r="8" spans="1:16" ht="111" customHeight="1" x14ac:dyDescent="0.25">
      <c r="A8" s="523" t="s">
        <v>317</v>
      </c>
      <c r="B8" s="524"/>
      <c r="C8" s="524"/>
      <c r="D8" s="525"/>
      <c r="E8" s="317"/>
      <c r="F8" s="533" t="s">
        <v>271</v>
      </c>
      <c r="G8" s="534"/>
      <c r="H8" s="5"/>
      <c r="I8" s="520"/>
      <c r="J8" s="520"/>
      <c r="K8" s="520"/>
      <c r="L8" s="520"/>
      <c r="M8" s="2"/>
      <c r="N8" s="2"/>
      <c r="O8" s="2"/>
      <c r="P8" s="2"/>
    </row>
    <row r="9" spans="1:16" ht="24" customHeight="1" x14ac:dyDescent="0.25">
      <c r="A9" s="526"/>
      <c r="B9" s="527"/>
      <c r="C9" s="527"/>
      <c r="D9" s="528"/>
      <c r="E9" s="317"/>
      <c r="F9" s="535"/>
      <c r="G9" s="536"/>
      <c r="H9" s="5"/>
      <c r="I9" s="520"/>
      <c r="J9" s="520"/>
      <c r="K9" s="520"/>
      <c r="L9" s="520"/>
      <c r="M9" s="2"/>
      <c r="N9" s="2"/>
      <c r="O9" s="2"/>
      <c r="P9" s="2"/>
    </row>
    <row r="10" spans="1:16" ht="60.75" customHeight="1" x14ac:dyDescent="0.25">
      <c r="A10" s="529"/>
      <c r="B10" s="530"/>
      <c r="C10" s="530"/>
      <c r="D10" s="531"/>
      <c r="E10" s="317"/>
      <c r="F10" s="537"/>
      <c r="G10" s="538"/>
      <c r="H10" s="5"/>
      <c r="I10" s="520"/>
      <c r="J10" s="520"/>
      <c r="K10" s="520"/>
      <c r="L10" s="520"/>
      <c r="M10" s="2"/>
      <c r="N10" s="2"/>
      <c r="O10" s="2"/>
      <c r="P10" s="2"/>
    </row>
    <row r="11" spans="1:16" ht="15.75" customHeight="1" x14ac:dyDescent="0.25">
      <c r="A11" s="317"/>
      <c r="B11" s="317"/>
      <c r="C11" s="317"/>
      <c r="D11" s="317"/>
      <c r="E11" s="317"/>
      <c r="F11" s="317"/>
      <c r="G11" s="318"/>
      <c r="H11" s="5"/>
      <c r="I11" s="520"/>
      <c r="J11" s="520"/>
      <c r="K11" s="520"/>
      <c r="L11" s="520"/>
      <c r="M11" s="2"/>
      <c r="N11" s="2"/>
      <c r="O11" s="2"/>
      <c r="P11" s="2"/>
    </row>
    <row r="12" spans="1:16" ht="21" customHeight="1" x14ac:dyDescent="0.25">
      <c r="A12" s="521" t="s">
        <v>0</v>
      </c>
      <c r="B12" s="522"/>
      <c r="C12" s="522"/>
      <c r="D12" s="522"/>
      <c r="E12" s="319"/>
      <c r="F12" s="521" t="s">
        <v>256</v>
      </c>
      <c r="G12" s="522"/>
      <c r="H12" s="2"/>
      <c r="I12" s="520"/>
      <c r="J12" s="520"/>
      <c r="K12" s="520"/>
      <c r="L12" s="520"/>
      <c r="M12" s="2"/>
      <c r="N12" s="2"/>
      <c r="O12" s="2"/>
      <c r="P12" s="2"/>
    </row>
    <row r="13" spans="1:16" ht="30.95" customHeight="1" x14ac:dyDescent="0.25">
      <c r="A13" s="496" t="s">
        <v>1</v>
      </c>
      <c r="B13" s="497"/>
      <c r="C13" s="497"/>
      <c r="D13" s="497"/>
      <c r="E13" s="319"/>
      <c r="F13" s="489" t="s">
        <v>2</v>
      </c>
      <c r="G13" s="490"/>
      <c r="H13" s="2"/>
      <c r="I13" s="2"/>
      <c r="J13" s="2"/>
      <c r="K13" s="2"/>
      <c r="L13" s="2"/>
      <c r="M13" s="2"/>
      <c r="N13" s="2"/>
      <c r="O13" s="2"/>
      <c r="P13" s="2"/>
    </row>
    <row r="14" spans="1:16" ht="20.100000000000001" customHeight="1" x14ac:dyDescent="0.25">
      <c r="A14" s="328" t="s">
        <v>3</v>
      </c>
      <c r="B14" s="329" t="s">
        <v>4</v>
      </c>
      <c r="C14" s="329" t="s">
        <v>5</v>
      </c>
      <c r="D14" s="329" t="s">
        <v>6</v>
      </c>
      <c r="E14" s="319"/>
      <c r="F14" s="498" t="s">
        <v>269</v>
      </c>
      <c r="G14" s="500"/>
      <c r="H14" s="2"/>
      <c r="I14" s="2"/>
      <c r="J14" s="2"/>
      <c r="K14" s="2"/>
      <c r="L14" s="2"/>
      <c r="M14" s="2"/>
      <c r="N14" s="2"/>
      <c r="O14" s="2"/>
      <c r="P14" s="2"/>
    </row>
    <row r="15" spans="1:16" ht="20.100000000000001" customHeight="1" x14ac:dyDescent="0.25">
      <c r="A15" s="14" t="s">
        <v>7</v>
      </c>
      <c r="B15" s="15">
        <f>Energy!D19</f>
        <v>0</v>
      </c>
      <c r="C15" s="15">
        <f>Energy!D20</f>
        <v>26</v>
      </c>
      <c r="D15" s="16">
        <f t="shared" ref="D15:D20" si="0">ROUND(B15/C15,2)</f>
        <v>0</v>
      </c>
      <c r="E15" s="319"/>
      <c r="F15" s="499"/>
      <c r="G15" s="501"/>
      <c r="H15" s="2"/>
      <c r="I15" s="2"/>
      <c r="J15" s="2"/>
      <c r="K15" s="2"/>
      <c r="L15" s="2"/>
      <c r="M15" s="2"/>
      <c r="N15" s="2"/>
      <c r="O15" s="2"/>
      <c r="P15" s="2"/>
    </row>
    <row r="16" spans="1:16" ht="20.100000000000001" customHeight="1" x14ac:dyDescent="0.25">
      <c r="A16" s="14" t="s">
        <v>8</v>
      </c>
      <c r="B16" s="15">
        <f>Waste!D17</f>
        <v>0</v>
      </c>
      <c r="C16" s="15">
        <f>Waste!D18</f>
        <v>24</v>
      </c>
      <c r="D16" s="16">
        <f t="shared" si="0"/>
        <v>0</v>
      </c>
      <c r="E16" s="319"/>
      <c r="F16" s="502" t="s">
        <v>9</v>
      </c>
      <c r="G16" s="504"/>
      <c r="H16" s="2"/>
      <c r="I16" s="2"/>
      <c r="J16" s="2"/>
      <c r="K16" s="2"/>
      <c r="L16" s="2"/>
      <c r="M16" s="2"/>
      <c r="N16" s="2"/>
      <c r="O16" s="2"/>
      <c r="P16" s="2"/>
    </row>
    <row r="17" spans="1:16" ht="20.100000000000001" customHeight="1" x14ac:dyDescent="0.25">
      <c r="A17" s="14" t="s">
        <v>10</v>
      </c>
      <c r="B17" s="15">
        <f>Documents!D18</f>
        <v>0</v>
      </c>
      <c r="C17" s="15">
        <f>Documents!D19</f>
        <v>20</v>
      </c>
      <c r="D17" s="16">
        <f t="shared" si="0"/>
        <v>0</v>
      </c>
      <c r="E17" s="319"/>
      <c r="F17" s="503"/>
      <c r="G17" s="505"/>
      <c r="H17" s="2"/>
      <c r="I17" s="2"/>
      <c r="J17" s="2"/>
      <c r="K17" s="2"/>
      <c r="L17" s="2"/>
      <c r="M17" s="2"/>
      <c r="N17" s="2"/>
      <c r="O17" s="2"/>
      <c r="P17" s="2"/>
    </row>
    <row r="18" spans="1:16" ht="20.100000000000001" customHeight="1" x14ac:dyDescent="0.25">
      <c r="A18" s="14" t="s">
        <v>11</v>
      </c>
      <c r="B18" s="15">
        <f>Purchasing!D16</f>
        <v>0</v>
      </c>
      <c r="C18" s="15">
        <f>Purchasing!D17</f>
        <v>22</v>
      </c>
      <c r="D18" s="16">
        <f t="shared" si="0"/>
        <v>0</v>
      </c>
      <c r="E18" s="319"/>
      <c r="F18" s="506" t="s">
        <v>272</v>
      </c>
      <c r="G18" s="508"/>
      <c r="H18" s="2"/>
      <c r="I18" s="2"/>
      <c r="J18" s="2"/>
      <c r="K18" s="2"/>
      <c r="L18" s="2"/>
      <c r="M18" s="2"/>
      <c r="N18" s="2"/>
      <c r="O18" s="2"/>
      <c r="P18" s="2"/>
    </row>
    <row r="19" spans="1:16" ht="20.100000000000001" customHeight="1" x14ac:dyDescent="0.25">
      <c r="A19" s="14" t="s">
        <v>12</v>
      </c>
      <c r="B19" s="15">
        <f>Transportation!D20</f>
        <v>0</v>
      </c>
      <c r="C19" s="15">
        <f>Transportation!D21</f>
        <v>23</v>
      </c>
      <c r="D19" s="16">
        <f t="shared" si="0"/>
        <v>0</v>
      </c>
      <c r="E19" s="319"/>
      <c r="F19" s="507"/>
      <c r="G19" s="509"/>
      <c r="H19" s="2"/>
      <c r="I19" s="2"/>
      <c r="J19" s="2"/>
      <c r="K19" s="2"/>
      <c r="L19" s="2"/>
      <c r="M19" s="2"/>
      <c r="N19" s="2"/>
      <c r="O19" s="2"/>
      <c r="P19" s="2"/>
    </row>
    <row r="20" spans="1:16" ht="20.100000000000001" customHeight="1" x14ac:dyDescent="0.25">
      <c r="A20" s="14" t="s">
        <v>13</v>
      </c>
      <c r="B20" s="15">
        <f>Awareness!D17</f>
        <v>0</v>
      </c>
      <c r="C20" s="15">
        <f>Awareness!D18</f>
        <v>11</v>
      </c>
      <c r="D20" s="16">
        <f t="shared" si="0"/>
        <v>0</v>
      </c>
      <c r="E20" s="319"/>
      <c r="F20" s="502" t="s">
        <v>315</v>
      </c>
      <c r="G20" s="504"/>
      <c r="H20" s="2"/>
      <c r="I20" s="2"/>
      <c r="J20" s="2"/>
      <c r="K20" s="2"/>
      <c r="L20" s="2"/>
      <c r="M20" s="2"/>
      <c r="N20" s="2"/>
      <c r="O20" s="2"/>
      <c r="P20" s="2"/>
    </row>
    <row r="21" spans="1:16" ht="20.100000000000001" customHeight="1" x14ac:dyDescent="0.25">
      <c r="A21" s="330" t="s">
        <v>14</v>
      </c>
      <c r="B21" s="333">
        <f>SUM(B15:B20)</f>
        <v>0</v>
      </c>
      <c r="C21" s="333">
        <f>SUM(C15:C20)</f>
        <v>126</v>
      </c>
      <c r="D21" s="334">
        <f>B21/C21</f>
        <v>0</v>
      </c>
      <c r="E21" s="319"/>
      <c r="F21" s="503"/>
      <c r="G21" s="505"/>
      <c r="H21" s="2"/>
      <c r="I21" s="2"/>
      <c r="J21" s="2"/>
      <c r="K21" s="2"/>
      <c r="L21" s="2"/>
      <c r="M21" s="2"/>
      <c r="N21" s="2"/>
      <c r="O21" s="2"/>
      <c r="P21" s="2"/>
    </row>
    <row r="22" spans="1:16" ht="20.100000000000001" customHeight="1" x14ac:dyDescent="0.25">
      <c r="A22" s="331" t="s">
        <v>15</v>
      </c>
      <c r="B22" s="332">
        <f>Innovations!F15</f>
        <v>0</v>
      </c>
      <c r="C22" s="332"/>
      <c r="D22" s="17"/>
      <c r="E22" s="319"/>
      <c r="F22" s="320" t="s">
        <v>18</v>
      </c>
      <c r="G22" s="7"/>
      <c r="H22" s="2"/>
      <c r="I22" s="2"/>
      <c r="J22" s="2"/>
      <c r="K22" s="2"/>
      <c r="L22" s="2"/>
      <c r="M22" s="2"/>
      <c r="N22" s="2"/>
      <c r="O22" s="2"/>
      <c r="P22" s="2"/>
    </row>
    <row r="23" spans="1:16" ht="30.95" customHeight="1" x14ac:dyDescent="0.25">
      <c r="A23" s="18" t="s">
        <v>17</v>
      </c>
      <c r="B23" s="335">
        <f>B21+B22</f>
        <v>0</v>
      </c>
      <c r="C23" s="335">
        <f>C21</f>
        <v>126</v>
      </c>
      <c r="D23" s="336">
        <f>B23/C23</f>
        <v>0</v>
      </c>
      <c r="E23" s="319"/>
      <c r="F23" s="321" t="s">
        <v>16</v>
      </c>
      <c r="G23" s="8"/>
      <c r="H23" s="2"/>
      <c r="I23" s="2"/>
      <c r="J23" s="2"/>
      <c r="K23" s="2"/>
      <c r="L23" s="2"/>
      <c r="M23" s="2"/>
      <c r="N23" s="2"/>
      <c r="O23" s="2"/>
      <c r="P23" s="2"/>
    </row>
    <row r="24" spans="1:16" ht="30.95" customHeight="1" x14ac:dyDescent="0.25">
      <c r="A24" s="19"/>
      <c r="B24" s="20"/>
      <c r="C24" s="20"/>
      <c r="D24" s="21"/>
      <c r="E24" s="319"/>
      <c r="F24" s="326" t="s">
        <v>318</v>
      </c>
      <c r="G24" s="324"/>
      <c r="H24" s="2"/>
      <c r="I24" s="2"/>
      <c r="J24" s="2"/>
      <c r="K24" s="2"/>
      <c r="L24" s="2"/>
      <c r="M24" s="2"/>
      <c r="N24" s="2"/>
      <c r="O24" s="2"/>
      <c r="P24" s="2"/>
    </row>
    <row r="25" spans="1:16" ht="30.95" customHeight="1" x14ac:dyDescent="0.25">
      <c r="A25" s="496" t="s">
        <v>19</v>
      </c>
      <c r="B25" s="497"/>
      <c r="C25" s="497"/>
      <c r="D25" s="497"/>
      <c r="E25" s="319"/>
      <c r="F25" s="325" t="s">
        <v>253</v>
      </c>
      <c r="G25" s="327" t="str">
        <f>IF(AND(ISNUMBER(G23),ISNUMBER(G24),G23&lt;&gt;"0",G24&lt;&gt;"0"),G24/G23,"This section will autocalculate.")</f>
        <v>This section will autocalculate.</v>
      </c>
      <c r="H25" s="2"/>
      <c r="I25" s="2"/>
      <c r="J25" s="2"/>
      <c r="K25" s="2"/>
      <c r="L25" s="2"/>
      <c r="M25" s="2"/>
      <c r="N25" s="2"/>
      <c r="O25" s="2"/>
      <c r="P25" s="2"/>
    </row>
    <row r="26" spans="1:16" ht="20.100000000000001" customHeight="1" x14ac:dyDescent="0.25">
      <c r="A26" s="493" t="s">
        <v>20</v>
      </c>
      <c r="B26" s="494"/>
      <c r="C26" s="495" t="s">
        <v>6</v>
      </c>
      <c r="D26" s="494"/>
      <c r="E26" s="319"/>
      <c r="F26" s="510" t="s">
        <v>270</v>
      </c>
      <c r="G26" s="517"/>
      <c r="H26" s="2"/>
      <c r="I26" s="2"/>
      <c r="J26" s="2"/>
      <c r="K26" s="2"/>
      <c r="L26" s="2"/>
      <c r="M26" s="2"/>
      <c r="N26" s="2"/>
      <c r="O26" s="2"/>
      <c r="P26" s="2"/>
    </row>
    <row r="27" spans="1:16" ht="20.100000000000001" customHeight="1" x14ac:dyDescent="0.25">
      <c r="A27" s="515" t="s">
        <v>273</v>
      </c>
      <c r="B27" s="516"/>
      <c r="C27" s="513" t="s">
        <v>21</v>
      </c>
      <c r="D27" s="514"/>
      <c r="E27" s="319"/>
      <c r="F27" s="511"/>
      <c r="G27" s="518"/>
      <c r="H27" s="2"/>
      <c r="I27" s="2"/>
      <c r="J27" s="2"/>
      <c r="K27" s="2"/>
      <c r="L27" s="2"/>
      <c r="M27" s="2"/>
      <c r="N27" s="2"/>
      <c r="O27" s="2"/>
      <c r="P27" s="2"/>
    </row>
    <row r="28" spans="1:16" ht="20.100000000000001" customHeight="1" x14ac:dyDescent="0.25">
      <c r="A28" s="515" t="s">
        <v>22</v>
      </c>
      <c r="B28" s="516"/>
      <c r="C28" s="513" t="s">
        <v>23</v>
      </c>
      <c r="D28" s="514"/>
      <c r="E28" s="319"/>
      <c r="F28" s="511"/>
      <c r="G28" s="518"/>
      <c r="H28" s="2"/>
      <c r="I28" s="2"/>
      <c r="J28" s="2"/>
      <c r="K28" s="2"/>
      <c r="L28" s="2"/>
      <c r="M28" s="2"/>
      <c r="N28" s="2"/>
      <c r="O28" s="2"/>
      <c r="P28" s="2"/>
    </row>
    <row r="29" spans="1:16" ht="20.100000000000001" customHeight="1" x14ac:dyDescent="0.25">
      <c r="A29" s="515" t="s">
        <v>24</v>
      </c>
      <c r="B29" s="516"/>
      <c r="C29" s="513" t="s">
        <v>25</v>
      </c>
      <c r="D29" s="514"/>
      <c r="E29" s="319"/>
      <c r="F29" s="511"/>
      <c r="G29" s="518"/>
      <c r="H29" s="2"/>
      <c r="I29" s="2"/>
      <c r="J29" s="2"/>
      <c r="K29" s="2"/>
      <c r="L29" s="2"/>
      <c r="M29" s="2"/>
      <c r="N29" s="2"/>
      <c r="O29" s="2"/>
      <c r="P29" s="2"/>
    </row>
    <row r="30" spans="1:16" ht="20.100000000000001" customHeight="1" x14ac:dyDescent="0.25">
      <c r="A30" s="515" t="s">
        <v>26</v>
      </c>
      <c r="B30" s="516"/>
      <c r="C30" s="513" t="s">
        <v>27</v>
      </c>
      <c r="D30" s="514"/>
      <c r="E30" s="319"/>
      <c r="F30" s="512"/>
      <c r="G30" s="519"/>
      <c r="H30" s="2"/>
      <c r="I30" s="2"/>
      <c r="J30" s="2"/>
      <c r="K30" s="2"/>
      <c r="L30" s="2"/>
      <c r="M30" s="2"/>
      <c r="N30" s="2"/>
      <c r="O30" s="2"/>
      <c r="P30" s="2"/>
    </row>
    <row r="31" spans="1:16" ht="20.100000000000001" customHeight="1" x14ac:dyDescent="0.25">
      <c r="A31" s="515" t="s">
        <v>28</v>
      </c>
      <c r="B31" s="516"/>
      <c r="C31" s="513" t="s">
        <v>29</v>
      </c>
      <c r="D31" s="514"/>
      <c r="E31" s="319"/>
      <c r="F31" s="551" t="s">
        <v>281</v>
      </c>
      <c r="G31" s="552"/>
      <c r="H31" s="2"/>
      <c r="I31" s="2"/>
      <c r="J31" s="2"/>
      <c r="K31" s="2"/>
      <c r="L31" s="2"/>
      <c r="M31" s="2"/>
      <c r="N31" s="2"/>
      <c r="O31" s="2"/>
      <c r="P31" s="2"/>
    </row>
    <row r="32" spans="1:16" ht="20.100000000000001" customHeight="1" x14ac:dyDescent="0.25">
      <c r="A32" s="319"/>
      <c r="B32" s="319"/>
      <c r="C32" s="319"/>
      <c r="D32" s="319"/>
      <c r="E32" s="319"/>
      <c r="F32" s="551"/>
      <c r="G32" s="552"/>
      <c r="H32" s="2"/>
      <c r="I32" s="2"/>
      <c r="J32" s="2"/>
      <c r="K32" s="2"/>
      <c r="L32" s="2"/>
      <c r="M32" s="2"/>
      <c r="N32" s="2"/>
      <c r="O32" s="2"/>
      <c r="P32" s="2"/>
    </row>
    <row r="33" spans="1:16" ht="20.100000000000001" customHeight="1" x14ac:dyDescent="0.25">
      <c r="A33" s="319"/>
      <c r="B33" s="319"/>
      <c r="C33" s="319"/>
      <c r="D33" s="319"/>
      <c r="E33" s="319"/>
      <c r="F33" s="551"/>
      <c r="G33" s="552"/>
      <c r="H33" s="2"/>
      <c r="I33" s="2"/>
      <c r="J33" s="2"/>
      <c r="K33" s="2"/>
      <c r="L33" s="2"/>
      <c r="M33" s="2"/>
      <c r="N33" s="2"/>
      <c r="O33" s="2"/>
      <c r="P33" s="2"/>
    </row>
    <row r="34" spans="1:16" ht="20.100000000000001" customHeight="1" x14ac:dyDescent="0.25">
      <c r="A34" s="319"/>
      <c r="B34" s="319"/>
      <c r="C34" s="319"/>
      <c r="D34" s="319"/>
      <c r="E34" s="319"/>
      <c r="F34" s="551"/>
      <c r="G34" s="552"/>
      <c r="H34" s="2"/>
      <c r="I34" s="2"/>
      <c r="J34" s="2"/>
      <c r="K34" s="2"/>
      <c r="L34" s="2"/>
      <c r="M34" s="2"/>
      <c r="N34" s="2"/>
      <c r="O34" s="2"/>
      <c r="P34" s="2"/>
    </row>
    <row r="35" spans="1:16" ht="20.100000000000001" customHeight="1" x14ac:dyDescent="0.25">
      <c r="A35" s="553"/>
      <c r="B35" s="554"/>
      <c r="C35" s="555"/>
      <c r="D35" s="555"/>
      <c r="E35" s="319"/>
      <c r="F35" s="462"/>
      <c r="G35" s="9"/>
      <c r="H35" s="2"/>
      <c r="I35" s="2"/>
      <c r="J35" s="2"/>
      <c r="K35" s="2"/>
      <c r="L35" s="2"/>
      <c r="M35" s="2"/>
      <c r="N35" s="2"/>
      <c r="O35" s="2"/>
      <c r="P35" s="2"/>
    </row>
    <row r="36" spans="1:16" ht="20.100000000000001" customHeight="1" x14ac:dyDescent="0.25">
      <c r="A36" s="556"/>
      <c r="B36" s="557"/>
      <c r="C36" s="555"/>
      <c r="D36" s="555"/>
      <c r="E36" s="2"/>
      <c r="F36" s="489" t="s">
        <v>212</v>
      </c>
      <c r="G36" s="489"/>
      <c r="H36" s="2"/>
      <c r="I36" s="2"/>
      <c r="J36" s="2"/>
      <c r="K36" s="2"/>
      <c r="L36" s="2"/>
      <c r="M36" s="2"/>
      <c r="N36" s="2"/>
      <c r="O36" s="2"/>
      <c r="P36" s="2"/>
    </row>
    <row r="37" spans="1:16" ht="30" customHeight="1" x14ac:dyDescent="0.25">
      <c r="A37" s="319"/>
      <c r="B37" s="319"/>
      <c r="C37" s="319"/>
      <c r="D37" s="319"/>
      <c r="E37" s="2"/>
      <c r="F37" s="489"/>
      <c r="G37" s="489"/>
      <c r="H37" s="2"/>
      <c r="I37" s="2"/>
      <c r="J37" s="2"/>
      <c r="K37" s="2"/>
      <c r="L37" s="2"/>
      <c r="M37" s="2"/>
      <c r="N37" s="2"/>
      <c r="O37" s="2"/>
      <c r="P37" s="2"/>
    </row>
    <row r="38" spans="1:16" ht="30.75" customHeight="1" x14ac:dyDescent="0.25">
      <c r="A38" s="319"/>
      <c r="B38" s="319"/>
      <c r="C38" s="319"/>
      <c r="D38" s="319"/>
      <c r="E38" s="2"/>
      <c r="F38" s="550" t="str">
        <f>IF(+D23&gt;=0.895,"Platinum",IF(+D23&gt;=0.795,"Gold",IF(+D23&gt;=0.645,"Silver",IF(+D23&gt;=0.495,"Bronze",IF(+D23&gt;=0,"Registered")))))</f>
        <v>Registered</v>
      </c>
      <c r="G38" s="550"/>
      <c r="H38" s="10"/>
      <c r="I38" s="10"/>
      <c r="J38" s="2"/>
      <c r="K38" s="2"/>
      <c r="L38" s="2"/>
      <c r="M38" s="2"/>
      <c r="N38" s="2"/>
      <c r="O38" s="2"/>
      <c r="P38" s="2"/>
    </row>
    <row r="39" spans="1:16" ht="15.75" customHeight="1" x14ac:dyDescent="0.25">
      <c r="A39" s="319"/>
      <c r="B39" s="319"/>
      <c r="C39" s="319"/>
      <c r="D39" s="319"/>
      <c r="E39" s="2"/>
      <c r="F39" s="550" t="str">
        <f>IF(+I31&gt;=0.895,"Platinum",IF(+I31&gt;=0.795,"Gold",IF(+I31&gt;=0.645,"Silver",IF(+I31&gt;=0.495,"Bronze",IF(+I31&gt;=0,"Registered")))))</f>
        <v>Registered</v>
      </c>
      <c r="G39" s="550"/>
      <c r="H39" s="11"/>
      <c r="I39" s="11"/>
      <c r="J39" s="2"/>
      <c r="K39" s="2"/>
      <c r="L39" s="2"/>
      <c r="M39" s="2"/>
      <c r="N39" s="2"/>
      <c r="O39" s="2"/>
      <c r="P39" s="2"/>
    </row>
    <row r="40" spans="1:16" ht="44.25" customHeight="1" x14ac:dyDescent="0.25">
      <c r="A40" s="460" t="s">
        <v>213</v>
      </c>
      <c r="B40" s="319"/>
      <c r="C40" s="319"/>
      <c r="D40" s="319"/>
      <c r="E40" s="2"/>
      <c r="F40" s="548"/>
      <c r="G40" s="548"/>
      <c r="H40" s="2"/>
      <c r="I40" s="2"/>
      <c r="J40" s="2"/>
      <c r="K40" s="2"/>
      <c r="L40" s="2"/>
      <c r="M40" s="2"/>
      <c r="N40" s="2"/>
      <c r="O40" s="2"/>
      <c r="P40" s="2"/>
    </row>
    <row r="41" spans="1:16" ht="15" customHeight="1" x14ac:dyDescent="0.25">
      <c r="A41" s="2"/>
      <c r="B41" s="2"/>
      <c r="C41" s="2"/>
      <c r="D41" s="2"/>
      <c r="E41" s="2"/>
      <c r="F41" s="548"/>
      <c r="G41" s="548"/>
      <c r="H41" s="2"/>
      <c r="I41" s="2"/>
      <c r="J41" s="2"/>
      <c r="K41" s="2"/>
      <c r="L41" s="2"/>
      <c r="M41" s="2"/>
      <c r="N41" s="2"/>
      <c r="O41" s="2"/>
      <c r="P41" s="2"/>
    </row>
    <row r="42" spans="1:16" ht="13.5" customHeight="1" x14ac:dyDescent="0.25">
      <c r="A42" s="2"/>
      <c r="B42" s="2"/>
      <c r="C42" s="2"/>
      <c r="D42" s="2"/>
      <c r="E42" s="2"/>
      <c r="F42" s="549"/>
      <c r="G42" s="549"/>
      <c r="H42" s="2"/>
      <c r="I42" s="2"/>
      <c r="J42" s="2"/>
      <c r="K42" s="2"/>
      <c r="L42" s="2"/>
      <c r="M42" s="2"/>
      <c r="N42" s="2"/>
      <c r="O42" s="2"/>
      <c r="P42" s="2"/>
    </row>
    <row r="43" spans="1:16" ht="13.5" customHeight="1" x14ac:dyDescent="0.25">
      <c r="A43" s="2"/>
      <c r="B43" s="2"/>
      <c r="C43" s="2"/>
      <c r="D43" s="2"/>
      <c r="E43" s="2"/>
      <c r="F43" s="549"/>
      <c r="G43" s="549"/>
      <c r="H43" s="2"/>
      <c r="I43" s="2"/>
      <c r="J43" s="2"/>
      <c r="K43" s="2"/>
      <c r="L43" s="2"/>
      <c r="M43" s="2"/>
      <c r="N43" s="2"/>
      <c r="O43" s="2"/>
      <c r="P43" s="2"/>
    </row>
    <row r="44" spans="1:16" ht="13.5" customHeight="1" x14ac:dyDescent="0.25">
      <c r="B44" s="2"/>
      <c r="C44" s="2"/>
      <c r="D44" s="2"/>
      <c r="E44" s="2"/>
      <c r="F44" s="13"/>
      <c r="G44" s="13"/>
      <c r="H44" s="2"/>
      <c r="I44" s="2"/>
      <c r="J44" s="2"/>
      <c r="K44" s="2"/>
      <c r="L44" s="2"/>
      <c r="M44" s="2"/>
      <c r="N44" s="2"/>
      <c r="O44" s="2"/>
      <c r="P44" s="2"/>
    </row>
    <row r="45" spans="1:16" ht="15" customHeight="1" x14ac:dyDescent="0.25">
      <c r="E45" s="2"/>
      <c r="F45" s="13"/>
      <c r="G45" s="13"/>
      <c r="H45" s="2"/>
      <c r="I45" s="2"/>
      <c r="J45" s="2"/>
      <c r="K45" s="2"/>
      <c r="L45" s="2"/>
      <c r="M45" s="2"/>
      <c r="N45" s="2"/>
      <c r="O45" s="2"/>
      <c r="P45" s="2"/>
    </row>
  </sheetData>
  <sheetProtection algorithmName="SHA-512" hashValue="E+m3lNEcaS6PBY0lKbKD45cJdy6HMj2Ah7AMO6PVVnvg0WSZupwFTWKPyZvUJfaHSsoasPOdG5adb8AyxCrO3A==" saltValue="pGhSf+eBOXvaldXaebtz7w==" spinCount="100000" sheet="1" objects="1" scenarios="1"/>
  <protectedRanges>
    <protectedRange algorithmName="SHA-512" hashValue="xS9y6vCEegziMB/iAG1qZYtR1pa4hamemTDjGDXoOr8WXWeVKphmEbKpPLCWgq0G8LUH6Zj2EXz43tovbYLzAw==" saltValue="unN16VolKBYmEAo722hk2w==" spinCount="100000" sqref="A14:D31" name="Range1"/>
  </protectedRanges>
  <mergeCells count="42">
    <mergeCell ref="A5:G6"/>
    <mergeCell ref="F8:G10"/>
    <mergeCell ref="A1:D4"/>
    <mergeCell ref="F40:G41"/>
    <mergeCell ref="F42:G43"/>
    <mergeCell ref="F36:G37"/>
    <mergeCell ref="F38:G39"/>
    <mergeCell ref="F31:F34"/>
    <mergeCell ref="G31:G34"/>
    <mergeCell ref="A13:D13"/>
    <mergeCell ref="A35:D35"/>
    <mergeCell ref="A36:D36"/>
    <mergeCell ref="A30:B30"/>
    <mergeCell ref="A31:B31"/>
    <mergeCell ref="C28:D28"/>
    <mergeCell ref="A27:B27"/>
    <mergeCell ref="C31:D31"/>
    <mergeCell ref="A29:B29"/>
    <mergeCell ref="A28:B28"/>
    <mergeCell ref="G26:G30"/>
    <mergeCell ref="I8:L12"/>
    <mergeCell ref="A12:D12"/>
    <mergeCell ref="F12:G12"/>
    <mergeCell ref="A8:D10"/>
    <mergeCell ref="C27:D27"/>
    <mergeCell ref="C30:D30"/>
    <mergeCell ref="F13:G13"/>
    <mergeCell ref="F7:G7"/>
    <mergeCell ref="A7:D7"/>
    <mergeCell ref="A26:B26"/>
    <mergeCell ref="C26:D26"/>
    <mergeCell ref="A25:D25"/>
    <mergeCell ref="F14:F15"/>
    <mergeCell ref="G14:G15"/>
    <mergeCell ref="F16:F17"/>
    <mergeCell ref="G16:G17"/>
    <mergeCell ref="F18:F19"/>
    <mergeCell ref="G18:G19"/>
    <mergeCell ref="F20:F21"/>
    <mergeCell ref="G20:G21"/>
    <mergeCell ref="F26:F30"/>
    <mergeCell ref="C29:D29"/>
  </mergeCells>
  <pageMargins left="0.7" right="0.7" top="0.75" bottom="0.75" header="0.3" footer="0.3"/>
  <pageSetup scale="70" orientation="landscape" r:id="rId1"/>
  <rowBreaks count="1" manualBreakCount="1">
    <brk id="37" max="7" man="1"/>
  </rowBreaks>
  <colBreaks count="1" manualBreakCount="1">
    <brk id="8" max="5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9"/>
  <sheetViews>
    <sheetView showGridLines="0" zoomScaleNormal="100" workbookViewId="0">
      <pane ySplit="1" topLeftCell="A2" activePane="bottomLeft" state="frozen"/>
      <selection pane="bottomLeft" activeCell="C3" sqref="C3"/>
    </sheetView>
  </sheetViews>
  <sheetFormatPr defaultColWidth="17.28515625" defaultRowHeight="15.75" customHeight="1" x14ac:dyDescent="0.3"/>
  <cols>
    <col min="1" max="1" width="5" style="3" customWidth="1"/>
    <col min="2" max="2" width="70.7109375" style="3" customWidth="1"/>
    <col min="3" max="5" width="14.7109375" style="3" customWidth="1"/>
    <col min="6" max="6" width="15.28515625" style="63" hidden="1" customWidth="1"/>
    <col min="7" max="7" width="70.7109375" style="56" customWidth="1"/>
    <col min="8" max="8" width="47.28515625" style="61" customWidth="1"/>
    <col min="9" max="17" width="8.85546875" style="3" customWidth="1"/>
    <col min="18" max="16384" width="17.28515625" style="3"/>
  </cols>
  <sheetData>
    <row r="1" spans="1:17" s="70" customFormat="1" ht="99.95" customHeight="1" x14ac:dyDescent="0.35">
      <c r="A1" s="562" t="s">
        <v>277</v>
      </c>
      <c r="B1" s="562"/>
      <c r="C1" s="562"/>
      <c r="D1" s="562"/>
      <c r="E1" s="323"/>
      <c r="F1" s="67"/>
      <c r="G1" s="67"/>
      <c r="H1" s="68"/>
      <c r="I1" s="69"/>
      <c r="J1" s="69"/>
      <c r="K1" s="69"/>
      <c r="L1" s="69"/>
      <c r="M1" s="69"/>
      <c r="N1" s="69"/>
      <c r="O1" s="69"/>
    </row>
    <row r="2" spans="1:17" s="79" customFormat="1" ht="30.95" customHeight="1" x14ac:dyDescent="0.2">
      <c r="A2" s="559" t="s">
        <v>30</v>
      </c>
      <c r="B2" s="559"/>
      <c r="C2" s="71" t="s">
        <v>31</v>
      </c>
      <c r="D2" s="72" t="s">
        <v>32</v>
      </c>
      <c r="E2" s="73" t="s">
        <v>252</v>
      </c>
      <c r="F2" s="74" t="s">
        <v>33</v>
      </c>
      <c r="G2" s="75" t="s">
        <v>34</v>
      </c>
      <c r="H2" s="76"/>
      <c r="I2" s="77"/>
      <c r="J2" s="78"/>
      <c r="K2" s="78"/>
      <c r="L2" s="78"/>
      <c r="M2" s="78"/>
      <c r="N2" s="78"/>
      <c r="O2" s="78"/>
      <c r="P2" s="78"/>
      <c r="Q2" s="78"/>
    </row>
    <row r="3" spans="1:17" s="30" customFormat="1" ht="62.1" customHeight="1" x14ac:dyDescent="0.25">
      <c r="A3" s="80" t="s">
        <v>35</v>
      </c>
      <c r="B3" s="343" t="s">
        <v>275</v>
      </c>
      <c r="C3" s="26" t="s">
        <v>36</v>
      </c>
      <c r="D3" s="203">
        <f>IF(C3="Yes",F3,IF(C3="N/A","N/A",0))</f>
        <v>0</v>
      </c>
      <c r="E3" s="203">
        <f t="shared" ref="E3:E12" si="0">IF(+C3="N/A","N/A",F3)</f>
        <v>3</v>
      </c>
      <c r="F3" s="465">
        <v>3</v>
      </c>
      <c r="G3" s="353" t="s">
        <v>274</v>
      </c>
      <c r="H3" s="27"/>
      <c r="I3" s="28"/>
      <c r="J3" s="29"/>
      <c r="K3" s="29"/>
      <c r="L3" s="29"/>
      <c r="M3" s="29"/>
      <c r="N3" s="29"/>
      <c r="O3" s="29"/>
      <c r="P3" s="29"/>
      <c r="Q3" s="29"/>
    </row>
    <row r="4" spans="1:17" s="30" customFormat="1" ht="62.1" customHeight="1" x14ac:dyDescent="0.25">
      <c r="A4" s="81" t="s">
        <v>37</v>
      </c>
      <c r="B4" s="344" t="s">
        <v>217</v>
      </c>
      <c r="C4" s="31" t="s">
        <v>36</v>
      </c>
      <c r="D4" s="205">
        <f t="shared" ref="D4:D17" si="1">IF(C4="Yes",F4,IF(C4="N/A","N/A",0))</f>
        <v>0</v>
      </c>
      <c r="E4" s="205">
        <f t="shared" ref="E4" si="2">IF(+C4="N/A","N/A",F4)</f>
        <v>3</v>
      </c>
      <c r="F4" s="466">
        <v>3</v>
      </c>
      <c r="G4" s="352" t="s">
        <v>38</v>
      </c>
      <c r="H4" s="27"/>
      <c r="I4" s="28"/>
      <c r="J4" s="29"/>
      <c r="K4" s="29"/>
      <c r="L4" s="29"/>
      <c r="M4" s="29"/>
      <c r="N4" s="29"/>
      <c r="O4" s="29"/>
      <c r="P4" s="29"/>
      <c r="Q4" s="29"/>
    </row>
    <row r="5" spans="1:17" s="30" customFormat="1" ht="62.1" customHeight="1" x14ac:dyDescent="0.25">
      <c r="A5" s="82" t="s">
        <v>39</v>
      </c>
      <c r="B5" s="345" t="s">
        <v>214</v>
      </c>
      <c r="C5" s="26" t="s">
        <v>36</v>
      </c>
      <c r="D5" s="203">
        <f t="shared" si="1"/>
        <v>0</v>
      </c>
      <c r="E5" s="203">
        <f>IF(+C5="N/A","N/A",F5)</f>
        <v>2</v>
      </c>
      <c r="F5" s="465">
        <v>2</v>
      </c>
      <c r="G5" s="353" t="s">
        <v>40</v>
      </c>
      <c r="H5" s="27"/>
      <c r="I5" s="28"/>
      <c r="J5" s="29"/>
      <c r="K5" s="29"/>
      <c r="L5" s="29"/>
      <c r="M5" s="29"/>
      <c r="N5" s="29"/>
      <c r="O5" s="29"/>
      <c r="P5" s="29"/>
      <c r="Q5" s="29"/>
    </row>
    <row r="6" spans="1:17" s="30" customFormat="1" ht="62.1" customHeight="1" x14ac:dyDescent="0.25">
      <c r="A6" s="81" t="s">
        <v>41</v>
      </c>
      <c r="B6" s="344" t="s">
        <v>306</v>
      </c>
      <c r="C6" s="31" t="s">
        <v>36</v>
      </c>
      <c r="D6" s="205">
        <f t="shared" si="1"/>
        <v>0</v>
      </c>
      <c r="E6" s="205">
        <f>IF(+C6="N/A","N/A",F6)</f>
        <v>1</v>
      </c>
      <c r="F6" s="467">
        <v>1</v>
      </c>
      <c r="G6" s="354" t="s">
        <v>242</v>
      </c>
      <c r="H6" s="27"/>
      <c r="I6" s="28"/>
      <c r="J6" s="29"/>
      <c r="K6" s="29"/>
      <c r="L6" s="29"/>
      <c r="M6" s="29"/>
      <c r="N6" s="29"/>
      <c r="O6" s="29"/>
      <c r="P6" s="29"/>
      <c r="Q6" s="29"/>
    </row>
    <row r="7" spans="1:17" s="30" customFormat="1" ht="62.1" customHeight="1" x14ac:dyDescent="0.25">
      <c r="A7" s="82" t="s">
        <v>42</v>
      </c>
      <c r="B7" s="346" t="s">
        <v>215</v>
      </c>
      <c r="C7" s="26" t="s">
        <v>36</v>
      </c>
      <c r="D7" s="203">
        <f>IF(C7="Sleep mode only",1,IF(C7="Turned off nightly",2,IF(C7="N/A","N/A",0)))</f>
        <v>0</v>
      </c>
      <c r="E7" s="203">
        <f>IF(+C7="N/A","N/A",F7)</f>
        <v>2</v>
      </c>
      <c r="F7" s="468">
        <v>2</v>
      </c>
      <c r="G7" s="355"/>
      <c r="H7" s="27"/>
      <c r="I7" s="28"/>
      <c r="J7" s="29"/>
      <c r="K7" s="29"/>
      <c r="L7" s="29"/>
      <c r="M7" s="29"/>
      <c r="N7" s="29"/>
      <c r="O7" s="29"/>
      <c r="P7" s="29"/>
      <c r="Q7" s="29"/>
    </row>
    <row r="8" spans="1:17" s="30" customFormat="1" ht="62.1" customHeight="1" x14ac:dyDescent="0.25">
      <c r="A8" s="81" t="s">
        <v>43</v>
      </c>
      <c r="B8" s="347" t="s">
        <v>216</v>
      </c>
      <c r="C8" s="31" t="s">
        <v>36</v>
      </c>
      <c r="D8" s="205">
        <f t="shared" si="1"/>
        <v>0</v>
      </c>
      <c r="E8" s="205">
        <f t="shared" si="0"/>
        <v>1</v>
      </c>
      <c r="F8" s="467">
        <v>1</v>
      </c>
      <c r="G8" s="356" t="s">
        <v>243</v>
      </c>
      <c r="H8" s="27"/>
      <c r="I8" s="28"/>
      <c r="J8" s="29"/>
      <c r="K8" s="29"/>
      <c r="L8" s="29"/>
      <c r="M8" s="29"/>
      <c r="N8" s="29"/>
      <c r="O8" s="29"/>
      <c r="P8" s="29"/>
      <c r="Q8" s="29"/>
    </row>
    <row r="9" spans="1:17" s="30" customFormat="1" ht="62.1" customHeight="1" x14ac:dyDescent="0.25">
      <c r="A9" s="82" t="s">
        <v>44</v>
      </c>
      <c r="B9" s="348" t="s">
        <v>202</v>
      </c>
      <c r="C9" s="26" t="s">
        <v>36</v>
      </c>
      <c r="D9" s="203">
        <f>IF(C9="No heaters",2,IF(C9="Foot warmers only",1,IF(C9="N/A","N/A",0)))</f>
        <v>0</v>
      </c>
      <c r="E9" s="203">
        <f t="shared" si="0"/>
        <v>2</v>
      </c>
      <c r="F9" s="465">
        <v>2</v>
      </c>
      <c r="G9" s="357" t="s">
        <v>45</v>
      </c>
      <c r="H9" s="27"/>
      <c r="I9" s="28"/>
      <c r="J9" s="29"/>
      <c r="K9" s="29"/>
      <c r="L9" s="29"/>
      <c r="M9" s="29"/>
      <c r="N9" s="29"/>
      <c r="O9" s="29"/>
      <c r="P9" s="29"/>
      <c r="Q9" s="29"/>
    </row>
    <row r="10" spans="1:17" s="30" customFormat="1" ht="62.1" customHeight="1" x14ac:dyDescent="0.25">
      <c r="A10" s="81" t="s">
        <v>46</v>
      </c>
      <c r="B10" s="349" t="s">
        <v>282</v>
      </c>
      <c r="C10" s="31" t="s">
        <v>36</v>
      </c>
      <c r="D10" s="205">
        <f t="shared" si="1"/>
        <v>0</v>
      </c>
      <c r="E10" s="205">
        <f>IF(+C10="N/A","N/A",F10)</f>
        <v>2</v>
      </c>
      <c r="F10" s="467">
        <v>2</v>
      </c>
      <c r="G10" s="358" t="s">
        <v>47</v>
      </c>
      <c r="H10" s="27"/>
      <c r="I10" s="28"/>
      <c r="J10" s="29"/>
      <c r="K10" s="29"/>
      <c r="L10" s="29"/>
      <c r="M10" s="29"/>
      <c r="N10" s="29"/>
      <c r="O10" s="29"/>
      <c r="P10" s="29"/>
      <c r="Q10" s="29"/>
    </row>
    <row r="11" spans="1:17" s="30" customFormat="1" ht="62.1" customHeight="1" x14ac:dyDescent="0.25">
      <c r="A11" s="424" t="s">
        <v>48</v>
      </c>
      <c r="B11" s="425" t="s">
        <v>247</v>
      </c>
      <c r="C11" s="426" t="s">
        <v>36</v>
      </c>
      <c r="D11" s="427">
        <f t="shared" si="1"/>
        <v>0</v>
      </c>
      <c r="E11" s="427">
        <f t="shared" si="0"/>
        <v>2</v>
      </c>
      <c r="F11" s="469">
        <v>2</v>
      </c>
      <c r="G11" s="428"/>
      <c r="H11" s="27"/>
      <c r="I11" s="28"/>
      <c r="J11" s="29"/>
      <c r="K11" s="29"/>
      <c r="L11" s="29"/>
      <c r="M11" s="29"/>
      <c r="N11" s="29"/>
      <c r="O11" s="29"/>
      <c r="P11" s="29"/>
      <c r="Q11" s="29"/>
    </row>
    <row r="12" spans="1:17" s="35" customFormat="1" ht="62.1" customHeight="1" x14ac:dyDescent="0.2">
      <c r="A12" s="81" t="s">
        <v>49</v>
      </c>
      <c r="B12" s="429" t="s">
        <v>229</v>
      </c>
      <c r="C12" s="31" t="s">
        <v>36</v>
      </c>
      <c r="D12" s="205">
        <f t="shared" si="1"/>
        <v>0</v>
      </c>
      <c r="E12" s="205">
        <f t="shared" si="0"/>
        <v>1</v>
      </c>
      <c r="F12" s="467">
        <v>1</v>
      </c>
      <c r="G12" s="430" t="s">
        <v>285</v>
      </c>
      <c r="H12" s="6"/>
      <c r="I12" s="33"/>
      <c r="J12" s="34"/>
      <c r="K12" s="34"/>
      <c r="L12" s="34"/>
      <c r="M12" s="34"/>
      <c r="N12" s="34"/>
      <c r="O12" s="34"/>
      <c r="P12" s="34"/>
      <c r="Q12" s="34"/>
    </row>
    <row r="13" spans="1:17" s="30" customFormat="1" ht="62.1" customHeight="1" x14ac:dyDescent="0.25">
      <c r="A13" s="424" t="s">
        <v>50</v>
      </c>
      <c r="B13" s="425" t="s">
        <v>52</v>
      </c>
      <c r="C13" s="426" t="s">
        <v>36</v>
      </c>
      <c r="D13" s="427">
        <f t="shared" si="1"/>
        <v>0</v>
      </c>
      <c r="E13" s="470">
        <f>IF(+C13="N/A","N/A",F13)</f>
        <v>2</v>
      </c>
      <c r="F13" s="471">
        <v>2</v>
      </c>
      <c r="G13" s="432"/>
      <c r="H13" s="36"/>
      <c r="I13" s="37"/>
      <c r="J13" s="37"/>
      <c r="K13" s="37"/>
      <c r="L13" s="37"/>
      <c r="M13" s="37"/>
      <c r="N13" s="37"/>
      <c r="O13" s="37"/>
    </row>
    <row r="14" spans="1:17" s="40" customFormat="1" ht="62.1" customHeight="1" x14ac:dyDescent="0.25">
      <c r="A14" s="81" t="s">
        <v>51</v>
      </c>
      <c r="B14" s="344" t="s">
        <v>319</v>
      </c>
      <c r="C14" s="31" t="s">
        <v>36</v>
      </c>
      <c r="D14" s="205">
        <f t="shared" si="1"/>
        <v>0</v>
      </c>
      <c r="E14" s="205">
        <f>IF(+C14="N/A","N/A",F14)</f>
        <v>2</v>
      </c>
      <c r="F14" s="467">
        <v>2</v>
      </c>
      <c r="G14" s="359"/>
      <c r="H14" s="27"/>
      <c r="I14" s="38"/>
      <c r="J14" s="39"/>
      <c r="K14" s="39"/>
      <c r="L14" s="39"/>
      <c r="M14" s="39"/>
      <c r="N14" s="39"/>
      <c r="O14" s="39"/>
      <c r="P14" s="39"/>
      <c r="Q14" s="39"/>
    </row>
    <row r="15" spans="1:17" s="30" customFormat="1" ht="62.1" customHeight="1" x14ac:dyDescent="0.25">
      <c r="A15" s="424" t="s">
        <v>53</v>
      </c>
      <c r="B15" s="433" t="s">
        <v>280</v>
      </c>
      <c r="C15" s="426" t="s">
        <v>36</v>
      </c>
      <c r="D15" s="427">
        <f t="shared" si="1"/>
        <v>0</v>
      </c>
      <c r="E15" s="427">
        <f>IF(+C15="N/A","N/A",F15)</f>
        <v>1</v>
      </c>
      <c r="F15" s="469">
        <v>1</v>
      </c>
      <c r="G15" s="428" t="s">
        <v>55</v>
      </c>
      <c r="H15" s="27"/>
      <c r="I15" s="28"/>
      <c r="J15" s="29"/>
      <c r="K15" s="29"/>
      <c r="L15" s="29"/>
      <c r="M15" s="29"/>
      <c r="N15" s="29"/>
      <c r="O15" s="29"/>
      <c r="P15" s="29"/>
      <c r="Q15" s="29"/>
    </row>
    <row r="16" spans="1:17" s="30" customFormat="1" ht="62.1" customHeight="1" x14ac:dyDescent="0.25">
      <c r="A16" s="81" t="s">
        <v>54</v>
      </c>
      <c r="B16" s="347" t="s">
        <v>228</v>
      </c>
      <c r="C16" s="31" t="s">
        <v>36</v>
      </c>
      <c r="D16" s="205">
        <f t="shared" si="1"/>
        <v>0</v>
      </c>
      <c r="E16" s="205">
        <f>IF(+C16="N/A","N/A",F16)</f>
        <v>1</v>
      </c>
      <c r="F16" s="235">
        <v>1</v>
      </c>
      <c r="G16" s="431"/>
      <c r="H16" s="27"/>
      <c r="I16" s="28"/>
      <c r="J16" s="29"/>
      <c r="K16" s="29"/>
      <c r="L16" s="29"/>
      <c r="M16" s="29"/>
      <c r="N16" s="29"/>
      <c r="O16" s="29"/>
      <c r="P16" s="29"/>
      <c r="Q16" s="29"/>
    </row>
    <row r="17" spans="1:17" s="30" customFormat="1" ht="62.1" customHeight="1" x14ac:dyDescent="0.25">
      <c r="A17" s="424" t="s">
        <v>56</v>
      </c>
      <c r="B17" s="433" t="s">
        <v>230</v>
      </c>
      <c r="C17" s="426" t="s">
        <v>36</v>
      </c>
      <c r="D17" s="427">
        <f t="shared" si="1"/>
        <v>0</v>
      </c>
      <c r="E17" s="472">
        <f>IF(+D17="N/A","N/A",F17)</f>
        <v>1</v>
      </c>
      <c r="F17" s="469">
        <v>1</v>
      </c>
      <c r="G17" s="428"/>
      <c r="H17" s="27"/>
      <c r="I17" s="28"/>
      <c r="J17" s="29"/>
      <c r="K17" s="29"/>
      <c r="L17" s="29"/>
      <c r="M17" s="29"/>
      <c r="N17" s="29"/>
      <c r="O17" s="29"/>
      <c r="P17" s="29"/>
      <c r="Q17" s="29"/>
    </row>
    <row r="18" spans="1:17" s="50" customFormat="1" ht="30.95" customHeight="1" x14ac:dyDescent="0.3">
      <c r="A18" s="463"/>
      <c r="B18" s="464"/>
      <c r="C18" s="43"/>
      <c r="D18" s="44"/>
      <c r="E18" s="337"/>
      <c r="F18" s="45"/>
      <c r="G18" s="46"/>
      <c r="H18" s="47"/>
      <c r="I18" s="48"/>
      <c r="J18" s="2"/>
      <c r="K18" s="2"/>
      <c r="L18" s="2"/>
      <c r="M18" s="2"/>
      <c r="N18" s="2"/>
      <c r="O18" s="2"/>
      <c r="P18" s="2"/>
      <c r="Q18" s="49"/>
    </row>
    <row r="19" spans="1:17" s="54" customFormat="1" ht="30.95" customHeight="1" x14ac:dyDescent="0.25">
      <c r="A19" s="565" t="s">
        <v>57</v>
      </c>
      <c r="B19" s="566"/>
      <c r="C19" s="451" t="s">
        <v>4</v>
      </c>
      <c r="D19" s="338">
        <f>ROUND(SUM(D3:D17),0)</f>
        <v>0</v>
      </c>
      <c r="E19" s="569">
        <f>D19/D20</f>
        <v>0</v>
      </c>
      <c r="F19" s="473"/>
      <c r="G19" s="560" t="s">
        <v>58</v>
      </c>
      <c r="H19" s="51"/>
      <c r="I19" s="52"/>
      <c r="J19" s="53"/>
      <c r="K19" s="53"/>
      <c r="L19" s="53"/>
      <c r="M19" s="53"/>
      <c r="N19" s="53"/>
      <c r="O19" s="53"/>
      <c r="P19" s="53"/>
      <c r="Q19" s="53"/>
    </row>
    <row r="20" spans="1:17" s="54" customFormat="1" ht="30.95" customHeight="1" x14ac:dyDescent="0.25">
      <c r="A20" s="567"/>
      <c r="B20" s="568"/>
      <c r="C20" s="451" t="s">
        <v>5</v>
      </c>
      <c r="D20" s="83">
        <f>SUM(E3:E17)</f>
        <v>26</v>
      </c>
      <c r="E20" s="570"/>
      <c r="F20" s="473"/>
      <c r="G20" s="561"/>
      <c r="H20" s="51"/>
      <c r="I20" s="52"/>
      <c r="J20" s="53"/>
      <c r="K20" s="53"/>
      <c r="L20" s="53"/>
      <c r="M20" s="53"/>
      <c r="N20" s="53"/>
      <c r="O20" s="53"/>
      <c r="P20" s="53"/>
      <c r="Q20" s="53"/>
    </row>
    <row r="21" spans="1:17" ht="30.95" customHeight="1" x14ac:dyDescent="0.3">
      <c r="A21" s="563" t="s">
        <v>276</v>
      </c>
      <c r="B21" s="563"/>
      <c r="C21" s="563"/>
      <c r="D21" s="563"/>
      <c r="E21" s="563"/>
      <c r="F21" s="474"/>
      <c r="G21" s="475"/>
      <c r="H21" s="51"/>
      <c r="I21" s="22"/>
      <c r="J21" s="23"/>
      <c r="K21" s="23"/>
      <c r="L21" s="23"/>
      <c r="M21" s="23"/>
      <c r="N21" s="23"/>
      <c r="O21" s="23"/>
      <c r="P21" s="23"/>
      <c r="Q21" s="23"/>
    </row>
    <row r="22" spans="1:17" ht="18.75" x14ac:dyDescent="0.3">
      <c r="A22" s="564"/>
      <c r="B22" s="564"/>
      <c r="C22" s="564"/>
      <c r="D22" s="564"/>
      <c r="E22" s="564"/>
      <c r="F22" s="55"/>
      <c r="G22" s="46"/>
      <c r="H22" s="51"/>
      <c r="I22" s="22"/>
      <c r="J22" s="23"/>
      <c r="K22" s="23" t="s">
        <v>59</v>
      </c>
      <c r="L22" s="23"/>
      <c r="M22" s="23"/>
      <c r="N22" s="23"/>
      <c r="O22" s="23"/>
      <c r="P22" s="23"/>
      <c r="Q22" s="23"/>
    </row>
    <row r="23" spans="1:17" ht="18.75" x14ac:dyDescent="0.3">
      <c r="A23" s="564"/>
      <c r="B23" s="564"/>
      <c r="C23" s="564"/>
      <c r="D23" s="564"/>
      <c r="E23" s="564"/>
      <c r="F23" s="55"/>
      <c r="H23" s="51"/>
      <c r="I23" s="22"/>
      <c r="J23" s="23"/>
      <c r="K23" s="23"/>
      <c r="L23" s="23"/>
      <c r="M23" s="23"/>
      <c r="N23" s="23"/>
      <c r="O23" s="23"/>
      <c r="P23" s="23"/>
      <c r="Q23" s="23"/>
    </row>
    <row r="24" spans="1:17" ht="18.75" x14ac:dyDescent="0.3">
      <c r="A24" s="564"/>
      <c r="B24" s="564"/>
      <c r="C24" s="564"/>
      <c r="D24" s="564"/>
      <c r="E24" s="564"/>
      <c r="F24" s="55"/>
      <c r="H24" s="51"/>
      <c r="I24" s="22"/>
      <c r="J24" s="23"/>
      <c r="K24" s="23"/>
      <c r="L24" s="23"/>
      <c r="M24" s="23"/>
      <c r="N24" s="23"/>
      <c r="O24" s="23"/>
      <c r="P24" s="23"/>
      <c r="Q24" s="23"/>
    </row>
    <row r="25" spans="1:17" ht="18" customHeight="1" x14ac:dyDescent="0.3">
      <c r="A25" s="564"/>
      <c r="B25" s="564"/>
      <c r="C25" s="564"/>
      <c r="D25" s="564"/>
      <c r="E25" s="564"/>
      <c r="F25" s="55"/>
      <c r="H25" s="51"/>
      <c r="I25" s="22"/>
      <c r="J25" s="23"/>
      <c r="K25" s="23"/>
      <c r="L25" s="23"/>
      <c r="M25" s="23"/>
      <c r="N25" s="23"/>
      <c r="O25" s="23"/>
      <c r="P25" s="23"/>
      <c r="Q25" s="23"/>
    </row>
    <row r="26" spans="1:17" ht="18" customHeight="1" x14ac:dyDescent="0.3">
      <c r="A26" s="564"/>
      <c r="B26" s="564"/>
      <c r="C26" s="564"/>
      <c r="D26" s="564"/>
      <c r="E26" s="564"/>
      <c r="F26" s="57"/>
      <c r="H26" s="51"/>
      <c r="I26" s="22"/>
      <c r="J26" s="23"/>
      <c r="K26" s="23"/>
      <c r="L26" s="23"/>
      <c r="M26" s="23"/>
      <c r="N26" s="23"/>
      <c r="O26" s="23"/>
      <c r="P26" s="23"/>
      <c r="Q26" s="23"/>
    </row>
    <row r="27" spans="1:17" ht="15" customHeight="1" x14ac:dyDescent="0.3">
      <c r="A27" s="564"/>
      <c r="B27" s="564"/>
      <c r="C27" s="564"/>
      <c r="D27" s="564"/>
      <c r="E27" s="564"/>
      <c r="F27" s="57"/>
      <c r="H27" s="51"/>
      <c r="I27" s="22"/>
      <c r="J27" s="23"/>
      <c r="K27" s="23"/>
      <c r="L27" s="23"/>
      <c r="M27" s="23"/>
      <c r="N27" s="23"/>
      <c r="O27" s="23"/>
      <c r="P27" s="23"/>
      <c r="Q27" s="23"/>
    </row>
    <row r="28" spans="1:17" s="24" customFormat="1" ht="15.75" customHeight="1" x14ac:dyDescent="0.3">
      <c r="A28" s="564"/>
      <c r="B28" s="564"/>
      <c r="C28" s="564"/>
      <c r="D28" s="564"/>
      <c r="E28" s="564"/>
      <c r="F28" s="57"/>
      <c r="G28" s="56"/>
      <c r="H28" s="51"/>
      <c r="I28" s="22"/>
      <c r="J28" s="23"/>
      <c r="K28" s="23"/>
      <c r="L28" s="23"/>
      <c r="M28" s="23"/>
      <c r="N28" s="23"/>
      <c r="O28" s="23"/>
      <c r="P28" s="23"/>
      <c r="Q28" s="23"/>
    </row>
    <row r="29" spans="1:17" s="24" customFormat="1" ht="15.75" customHeight="1" x14ac:dyDescent="0.3">
      <c r="A29" s="59"/>
      <c r="B29" s="59"/>
      <c r="C29" s="59"/>
      <c r="D29" s="59"/>
      <c r="E29" s="58"/>
      <c r="F29" s="57"/>
      <c r="G29" s="56"/>
      <c r="H29" s="51"/>
      <c r="I29" s="22"/>
      <c r="J29" s="23"/>
      <c r="K29" s="23"/>
      <c r="L29" s="23"/>
      <c r="M29" s="23"/>
      <c r="N29" s="23"/>
      <c r="O29" s="23"/>
      <c r="P29" s="23"/>
      <c r="Q29" s="23"/>
    </row>
    <row r="30" spans="1:17" s="24" customFormat="1" ht="15.75" customHeight="1" x14ac:dyDescent="0.3">
      <c r="A30" s="59"/>
      <c r="B30" s="59"/>
      <c r="C30" s="59"/>
      <c r="D30" s="59"/>
      <c r="E30" s="58"/>
      <c r="F30" s="57"/>
      <c r="G30" s="56"/>
      <c r="H30" s="51"/>
      <c r="I30" s="22"/>
      <c r="J30" s="23"/>
      <c r="K30" s="23"/>
      <c r="L30" s="23"/>
      <c r="M30" s="23"/>
      <c r="N30" s="23"/>
      <c r="O30" s="23"/>
      <c r="P30" s="23"/>
      <c r="Q30" s="23"/>
    </row>
    <row r="31" spans="1:17" s="24" customFormat="1" ht="15.75" customHeight="1" x14ac:dyDescent="0.3">
      <c r="A31" s="59"/>
      <c r="B31" s="59"/>
      <c r="C31" s="59"/>
      <c r="D31" s="59"/>
      <c r="E31" s="58"/>
      <c r="F31" s="57"/>
      <c r="G31" s="56"/>
      <c r="H31" s="51"/>
      <c r="I31" s="22"/>
      <c r="J31" s="23"/>
      <c r="K31" s="23"/>
      <c r="L31" s="23"/>
      <c r="M31" s="23"/>
      <c r="N31" s="23"/>
      <c r="O31" s="23"/>
      <c r="P31" s="23"/>
      <c r="Q31" s="23"/>
    </row>
    <row r="32" spans="1:17" s="24" customFormat="1" ht="15.75" customHeight="1" x14ac:dyDescent="0.3">
      <c r="A32" s="59"/>
      <c r="B32" s="59"/>
      <c r="C32" s="59"/>
      <c r="D32" s="59"/>
      <c r="E32" s="58"/>
      <c r="F32" s="57"/>
      <c r="G32" s="56"/>
      <c r="H32" s="51"/>
      <c r="I32" s="22"/>
      <c r="J32" s="23"/>
      <c r="K32" s="23"/>
      <c r="L32" s="23"/>
      <c r="M32" s="23"/>
      <c r="N32" s="23"/>
      <c r="O32" s="23"/>
      <c r="P32" s="23"/>
      <c r="Q32" s="23"/>
    </row>
    <row r="33" spans="1:17" s="24" customFormat="1" ht="15.75" customHeight="1" x14ac:dyDescent="0.3">
      <c r="A33" s="59"/>
      <c r="B33" s="59"/>
      <c r="C33" s="59"/>
      <c r="D33" s="59"/>
      <c r="E33" s="58"/>
      <c r="F33" s="57"/>
      <c r="G33" s="56"/>
      <c r="H33" s="51"/>
      <c r="I33" s="22"/>
      <c r="J33" s="23"/>
      <c r="K33" s="23"/>
      <c r="L33" s="23"/>
      <c r="M33" s="23"/>
      <c r="N33" s="23"/>
      <c r="O33" s="23"/>
      <c r="P33" s="23"/>
      <c r="Q33" s="23"/>
    </row>
    <row r="34" spans="1:17" s="24" customFormat="1" ht="15.75" customHeight="1" x14ac:dyDescent="0.3">
      <c r="A34" s="59"/>
      <c r="B34" s="59"/>
      <c r="C34" s="59"/>
      <c r="D34" s="59"/>
      <c r="E34" s="58"/>
      <c r="F34" s="57"/>
      <c r="G34" s="56"/>
      <c r="H34" s="51"/>
      <c r="I34" s="22"/>
      <c r="J34" s="23"/>
      <c r="K34" s="23"/>
      <c r="L34" s="23"/>
      <c r="M34" s="23"/>
      <c r="N34" s="23"/>
      <c r="O34" s="23"/>
      <c r="P34" s="23"/>
      <c r="Q34" s="23"/>
    </row>
    <row r="35" spans="1:17" s="24" customFormat="1" ht="15.75" customHeight="1" x14ac:dyDescent="0.3">
      <c r="A35" s="59"/>
      <c r="B35" s="59"/>
      <c r="C35" s="59"/>
      <c r="D35" s="59"/>
      <c r="E35" s="58"/>
      <c r="F35" s="57"/>
      <c r="G35" s="56"/>
      <c r="H35" s="51"/>
      <c r="I35" s="22"/>
      <c r="J35" s="23"/>
      <c r="K35" s="23"/>
      <c r="L35" s="23"/>
      <c r="M35" s="23"/>
      <c r="N35" s="23"/>
      <c r="O35" s="23"/>
      <c r="P35" s="23"/>
      <c r="Q35" s="23"/>
    </row>
    <row r="36" spans="1:17" s="24" customFormat="1" ht="15.75" customHeight="1" x14ac:dyDescent="0.3">
      <c r="A36" s="59"/>
      <c r="B36" s="59"/>
      <c r="C36" s="59"/>
      <c r="D36" s="59"/>
      <c r="E36" s="58"/>
      <c r="F36" s="57"/>
      <c r="G36" s="56"/>
      <c r="H36" s="51"/>
      <c r="I36" s="22"/>
      <c r="J36" s="23"/>
      <c r="K36" s="23"/>
      <c r="L36" s="23"/>
      <c r="M36" s="23"/>
      <c r="N36" s="23"/>
      <c r="O36" s="23"/>
      <c r="P36" s="23"/>
      <c r="Q36" s="23"/>
    </row>
    <row r="37" spans="1:17" s="24" customFormat="1" ht="15.75" customHeight="1" x14ac:dyDescent="0.3">
      <c r="A37" s="59"/>
      <c r="B37" s="59"/>
      <c r="C37" s="59"/>
      <c r="D37" s="59"/>
      <c r="E37" s="58"/>
      <c r="F37" s="57"/>
      <c r="G37" s="56"/>
      <c r="H37" s="51"/>
      <c r="I37" s="22"/>
      <c r="J37" s="23"/>
      <c r="K37" s="23"/>
      <c r="L37" s="23"/>
      <c r="M37" s="23"/>
      <c r="N37" s="23"/>
      <c r="O37" s="23"/>
      <c r="P37" s="23"/>
      <c r="Q37" s="23"/>
    </row>
    <row r="38" spans="1:17" s="24" customFormat="1" ht="15.75" customHeight="1" x14ac:dyDescent="0.3">
      <c r="A38" s="59"/>
      <c r="B38" s="59"/>
      <c r="C38" s="84"/>
      <c r="D38" s="84"/>
      <c r="E38" s="85"/>
      <c r="F38" s="57"/>
      <c r="G38" s="56"/>
      <c r="H38" s="51"/>
      <c r="I38" s="22"/>
      <c r="J38" s="23"/>
      <c r="K38" s="23"/>
      <c r="L38" s="23"/>
      <c r="M38" s="23"/>
      <c r="N38" s="23"/>
      <c r="O38" s="23"/>
      <c r="P38" s="23"/>
      <c r="Q38" s="23"/>
    </row>
    <row r="39" spans="1:17" s="24" customFormat="1" ht="15.75" hidden="1" customHeight="1" x14ac:dyDescent="0.3">
      <c r="B39" s="60"/>
      <c r="C39" s="558" t="s">
        <v>60</v>
      </c>
      <c r="D39" s="558"/>
      <c r="E39" s="558"/>
      <c r="F39" s="57"/>
      <c r="G39" s="56"/>
      <c r="H39" s="61"/>
    </row>
    <row r="40" spans="1:17" s="24" customFormat="1" ht="15.75" hidden="1" customHeight="1" x14ac:dyDescent="0.3">
      <c r="B40" s="60"/>
      <c r="C40" s="86" t="s">
        <v>61</v>
      </c>
      <c r="D40" s="86" t="s">
        <v>41</v>
      </c>
      <c r="E40" s="450" t="s">
        <v>44</v>
      </c>
      <c r="F40" s="57"/>
      <c r="G40" s="56"/>
      <c r="H40" s="61"/>
    </row>
    <row r="41" spans="1:17" ht="15.75" hidden="1" customHeight="1" x14ac:dyDescent="0.3">
      <c r="B41" s="62"/>
      <c r="C41" s="87" t="s">
        <v>36</v>
      </c>
      <c r="D41" s="88" t="s">
        <v>36</v>
      </c>
      <c r="E41" s="89" t="s">
        <v>36</v>
      </c>
    </row>
    <row r="42" spans="1:17" ht="15.75" hidden="1" customHeight="1" x14ac:dyDescent="0.3">
      <c r="B42" s="64"/>
      <c r="C42" s="87" t="s">
        <v>62</v>
      </c>
      <c r="D42" s="87" t="s">
        <v>63</v>
      </c>
      <c r="E42" s="89" t="s">
        <v>64</v>
      </c>
    </row>
    <row r="43" spans="1:17" ht="15.75" hidden="1" customHeight="1" x14ac:dyDescent="0.3">
      <c r="B43" s="65"/>
      <c r="C43" s="87" t="s">
        <v>65</v>
      </c>
      <c r="D43" s="89" t="s">
        <v>66</v>
      </c>
      <c r="E43" s="88" t="s">
        <v>67</v>
      </c>
    </row>
    <row r="44" spans="1:17" ht="15.75" hidden="1" customHeight="1" x14ac:dyDescent="0.3">
      <c r="B44" s="66"/>
      <c r="C44" s="89" t="s">
        <v>68</v>
      </c>
      <c r="D44" s="89" t="s">
        <v>68</v>
      </c>
      <c r="E44" s="88" t="s">
        <v>68</v>
      </c>
    </row>
    <row r="45" spans="1:17" s="24" customFormat="1" ht="15.75" customHeight="1" x14ac:dyDescent="0.3">
      <c r="A45" s="58"/>
      <c r="B45" s="58"/>
      <c r="C45" s="85"/>
      <c r="D45" s="85"/>
      <c r="E45" s="85"/>
      <c r="F45" s="57"/>
      <c r="G45" s="56"/>
      <c r="H45" s="61"/>
    </row>
    <row r="46" spans="1:17" s="24" customFormat="1" ht="15.75" customHeight="1" x14ac:dyDescent="0.3">
      <c r="A46" s="58"/>
      <c r="B46" s="58"/>
      <c r="C46" s="85"/>
      <c r="D46" s="85"/>
      <c r="E46" s="85"/>
      <c r="F46" s="57"/>
      <c r="G46" s="56"/>
      <c r="H46" s="61"/>
    </row>
    <row r="47" spans="1:17" s="24" customFormat="1" ht="15.75" customHeight="1" x14ac:dyDescent="0.3">
      <c r="A47" s="58"/>
      <c r="B47" s="58"/>
      <c r="C47" s="58"/>
      <c r="D47" s="58"/>
      <c r="E47" s="58"/>
      <c r="F47" s="57"/>
      <c r="G47" s="56"/>
      <c r="H47" s="61"/>
    </row>
    <row r="48" spans="1:17" s="24" customFormat="1" ht="15.75" customHeight="1" x14ac:dyDescent="0.3">
      <c r="A48" s="58"/>
      <c r="B48" s="58"/>
      <c r="C48" s="58"/>
      <c r="D48" s="58"/>
      <c r="E48" s="58"/>
      <c r="F48" s="57"/>
      <c r="G48" s="56"/>
      <c r="H48" s="61"/>
    </row>
    <row r="49" spans="1:8" s="24" customFormat="1" ht="15.75" customHeight="1" x14ac:dyDescent="0.3">
      <c r="A49" s="58"/>
      <c r="B49" s="58"/>
      <c r="C49" s="58"/>
      <c r="D49" s="58"/>
      <c r="E49" s="58"/>
      <c r="F49" s="57"/>
      <c r="G49" s="56"/>
      <c r="H49" s="61"/>
    </row>
    <row r="50" spans="1:8" s="24" customFormat="1" ht="15.75" customHeight="1" x14ac:dyDescent="0.3">
      <c r="A50" s="58"/>
      <c r="B50" s="58"/>
      <c r="C50" s="58"/>
      <c r="D50" s="58"/>
      <c r="E50" s="58"/>
      <c r="F50" s="57"/>
      <c r="G50" s="56"/>
      <c r="H50" s="61"/>
    </row>
    <row r="51" spans="1:8" s="24" customFormat="1" ht="15.75" customHeight="1" x14ac:dyDescent="0.3">
      <c r="A51" s="58"/>
      <c r="B51" s="58"/>
      <c r="C51" s="58"/>
      <c r="D51" s="58"/>
      <c r="E51" s="58"/>
      <c r="F51" s="57"/>
      <c r="G51" s="56"/>
      <c r="H51" s="61"/>
    </row>
    <row r="52" spans="1:8" s="24" customFormat="1" ht="15.75" customHeight="1" x14ac:dyDescent="0.3">
      <c r="A52" s="58"/>
      <c r="B52" s="58"/>
      <c r="C52" s="58"/>
      <c r="D52" s="58"/>
      <c r="E52" s="58"/>
      <c r="F52" s="57"/>
      <c r="G52" s="56"/>
      <c r="H52" s="61"/>
    </row>
    <row r="53" spans="1:8" s="24" customFormat="1" ht="15.75" customHeight="1" x14ac:dyDescent="0.3">
      <c r="A53" s="58"/>
      <c r="B53" s="58"/>
      <c r="C53" s="58"/>
      <c r="D53" s="58"/>
      <c r="E53" s="58"/>
      <c r="F53" s="57"/>
      <c r="G53" s="56"/>
      <c r="H53" s="61"/>
    </row>
    <row r="54" spans="1:8" s="24" customFormat="1" ht="15.75" customHeight="1" x14ac:dyDescent="0.3">
      <c r="A54" s="58"/>
      <c r="B54" s="58"/>
      <c r="C54" s="58"/>
      <c r="D54" s="58"/>
      <c r="E54" s="58"/>
      <c r="F54" s="57"/>
      <c r="G54" s="56"/>
      <c r="H54" s="61"/>
    </row>
    <row r="55" spans="1:8" s="24" customFormat="1" ht="15.75" customHeight="1" x14ac:dyDescent="0.3">
      <c r="A55" s="58"/>
      <c r="B55" s="58"/>
      <c r="C55" s="58"/>
      <c r="D55" s="58"/>
      <c r="E55" s="58"/>
      <c r="F55" s="57"/>
      <c r="G55" s="56"/>
      <c r="H55" s="61"/>
    </row>
    <row r="56" spans="1:8" s="24" customFormat="1" ht="15.75" customHeight="1" x14ac:dyDescent="0.3">
      <c r="A56" s="58"/>
      <c r="B56" s="58"/>
      <c r="C56" s="58"/>
      <c r="D56" s="58"/>
      <c r="E56" s="58"/>
      <c r="F56" s="57"/>
      <c r="G56" s="56"/>
      <c r="H56" s="61"/>
    </row>
    <row r="57" spans="1:8" s="24" customFormat="1" ht="15.75" customHeight="1" x14ac:dyDescent="0.3">
      <c r="F57" s="57"/>
      <c r="G57" s="56"/>
      <c r="H57" s="61"/>
    </row>
    <row r="58" spans="1:8" s="24" customFormat="1" ht="15.75" customHeight="1" x14ac:dyDescent="0.3">
      <c r="F58" s="57"/>
      <c r="G58" s="56"/>
      <c r="H58" s="61"/>
    </row>
    <row r="59" spans="1:8" s="24" customFormat="1" ht="15.75" customHeight="1" x14ac:dyDescent="0.3">
      <c r="F59" s="57"/>
      <c r="G59" s="56"/>
      <c r="H59" s="61"/>
    </row>
  </sheetData>
  <sheetProtection algorithmName="SHA-512" hashValue="hTZK2ft7oerEsOYjeWm6Ymi5tt3M/l20nuXQ76CZGeqdxyx8YDKC9eRoUOLYQtIUy8bdUf4o7uzyHWd/g8dSPQ==" saltValue="mFhbELLyuwBUvPAXh4nkFg==" spinCount="100000" sheet="1" objects="1" scenarios="1"/>
  <mergeCells count="8">
    <mergeCell ref="C39:E39"/>
    <mergeCell ref="A2:B2"/>
    <mergeCell ref="G19:G20"/>
    <mergeCell ref="A1:D1"/>
    <mergeCell ref="A21:E21"/>
    <mergeCell ref="A22:E28"/>
    <mergeCell ref="A19:B20"/>
    <mergeCell ref="E19:E20"/>
  </mergeCells>
  <dataValidations count="3">
    <dataValidation type="list" allowBlank="1" showInputMessage="1" showErrorMessage="1" sqref="C3:C6 C10:C17 C8" xr:uid="{00000000-0002-0000-0100-000000000000}">
      <formula1>$C$41:$C$44</formula1>
    </dataValidation>
    <dataValidation type="list" allowBlank="1" showInputMessage="1" showErrorMessage="1" sqref="C7" xr:uid="{00000000-0002-0000-0100-000001000000}">
      <formula1>$D$41:$D$44</formula1>
    </dataValidation>
    <dataValidation type="list" allowBlank="1" showInputMessage="1" showErrorMessage="1" sqref="C9" xr:uid="{00000000-0002-0000-0100-000002000000}">
      <formula1>$E$41:$E$44</formula1>
    </dataValidation>
  </dataValidations>
  <hyperlinks>
    <hyperlink ref="G6" r:id="rId1" display="Click here for Power Save Instructions" xr:uid="{00000000-0004-0000-0100-000000000000}"/>
    <hyperlink ref="G9" r:id="rId2" display="Click here for WUSTL Space Heater Policy" xr:uid="{00000000-0004-0000-0100-000001000000}"/>
    <hyperlink ref="G15" r:id="rId3" display="Click here for Light Bulb Guide" xr:uid="{00000000-0004-0000-0100-000002000000}"/>
    <hyperlink ref="G5" r:id="rId4" xr:uid="{00000000-0004-0000-0100-000003000000}"/>
    <hyperlink ref="G8" r:id="rId5" display="Learn more." xr:uid="{00000000-0004-0000-0100-000004000000}"/>
    <hyperlink ref="G3" r:id="rId6" display="Click here for WashU temperature setpoint policy." xr:uid="{00000000-0004-0000-0100-000005000000}"/>
  </hyperlinks>
  <pageMargins left="0.7" right="0.7" top="0.75" bottom="0.75" header="0.3" footer="0.3"/>
  <pageSetup scale="70" orientation="landscape" horizontalDpi="4294967292" verticalDpi="4294967292" r:id="rId7"/>
  <colBreaks count="1" manualBreakCount="1">
    <brk id="7" max="1048575" man="1"/>
  </colBreaks>
  <drawing r:id="rId8"/>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8"/>
  <sheetViews>
    <sheetView showGridLines="0" zoomScaleNormal="100" workbookViewId="0">
      <pane ySplit="1" topLeftCell="A2" activePane="bottomLeft" state="frozen"/>
      <selection pane="bottomLeft" activeCell="C3" sqref="C3"/>
    </sheetView>
  </sheetViews>
  <sheetFormatPr defaultColWidth="17.28515625" defaultRowHeight="12.75" x14ac:dyDescent="0.2"/>
  <cols>
    <col min="1" max="1" width="5" style="3" customWidth="1"/>
    <col min="2" max="2" width="70.7109375" style="3" customWidth="1"/>
    <col min="3" max="5" width="14.7109375" style="3" customWidth="1"/>
    <col min="6" max="6" width="10.140625" style="3" hidden="1" customWidth="1"/>
    <col min="7" max="7" width="70.7109375" style="107" customWidth="1"/>
    <col min="8" max="8" width="7.28515625" style="3" customWidth="1"/>
    <col min="9" max="15" width="8.85546875" style="3" customWidth="1"/>
    <col min="16" max="16384" width="17.28515625" style="3"/>
  </cols>
  <sheetData>
    <row r="1" spans="1:15" s="24" customFormat="1" ht="99.95" customHeight="1" x14ac:dyDescent="0.25">
      <c r="A1" s="562" t="s">
        <v>277</v>
      </c>
      <c r="B1" s="562"/>
      <c r="C1" s="562"/>
      <c r="D1" s="562"/>
      <c r="E1" s="67"/>
      <c r="F1" s="67"/>
      <c r="G1" s="67"/>
      <c r="H1" s="22"/>
      <c r="I1" s="23"/>
      <c r="J1" s="23"/>
      <c r="K1" s="23"/>
      <c r="L1" s="23"/>
      <c r="M1" s="23"/>
      <c r="N1" s="23"/>
      <c r="O1" s="23"/>
    </row>
    <row r="2" spans="1:15" s="92" customFormat="1" ht="30.95" customHeight="1" x14ac:dyDescent="0.25">
      <c r="A2" s="574" t="s">
        <v>69</v>
      </c>
      <c r="B2" s="574"/>
      <c r="C2" s="459" t="s">
        <v>31</v>
      </c>
      <c r="D2" s="459" t="s">
        <v>32</v>
      </c>
      <c r="E2" s="459" t="s">
        <v>252</v>
      </c>
      <c r="F2" s="459" t="s">
        <v>70</v>
      </c>
      <c r="G2" s="459" t="s">
        <v>34</v>
      </c>
      <c r="H2" s="90"/>
      <c r="I2" s="91"/>
      <c r="J2" s="91"/>
      <c r="K2" s="91"/>
      <c r="L2" s="91"/>
      <c r="M2" s="91"/>
      <c r="N2" s="91"/>
      <c r="O2" s="91"/>
    </row>
    <row r="3" spans="1:15" s="93" customFormat="1" ht="62.1" customHeight="1" x14ac:dyDescent="0.25">
      <c r="A3" s="111" t="s">
        <v>71</v>
      </c>
      <c r="B3" s="361" t="s">
        <v>218</v>
      </c>
      <c r="C3" s="449" t="s">
        <v>36</v>
      </c>
      <c r="D3" s="113">
        <f>IF(C3="Yes",F3,IF(C3="N/A","N/A",0))</f>
        <v>0</v>
      </c>
      <c r="E3" s="114">
        <f t="shared" ref="E3:E15" si="0">IF(+C3="N/A","N/A",F3)</f>
        <v>2</v>
      </c>
      <c r="F3" s="111">
        <v>2</v>
      </c>
      <c r="G3" s="370" t="s">
        <v>72</v>
      </c>
      <c r="H3" s="36"/>
      <c r="I3" s="37"/>
      <c r="J3" s="37"/>
      <c r="K3" s="37"/>
      <c r="L3" s="37"/>
      <c r="M3" s="37"/>
      <c r="N3" s="37"/>
      <c r="O3" s="37"/>
    </row>
    <row r="4" spans="1:15" s="93" customFormat="1" ht="62.1" customHeight="1" x14ac:dyDescent="0.25">
      <c r="A4" s="112" t="s">
        <v>73</v>
      </c>
      <c r="B4" s="362" t="s">
        <v>74</v>
      </c>
      <c r="C4" s="447" t="s">
        <v>36</v>
      </c>
      <c r="D4" s="115">
        <f>IF(C4="Yes",F4,IF(C4="N/A","N/A",0))</f>
        <v>0</v>
      </c>
      <c r="E4" s="116">
        <f t="shared" si="0"/>
        <v>2</v>
      </c>
      <c r="F4" s="117">
        <v>2</v>
      </c>
      <c r="G4" s="371" t="s">
        <v>75</v>
      </c>
      <c r="H4" s="36"/>
      <c r="I4" s="37"/>
      <c r="J4" s="37"/>
      <c r="K4" s="37"/>
      <c r="L4" s="37"/>
      <c r="M4" s="37"/>
      <c r="N4" s="37"/>
      <c r="O4" s="37"/>
    </row>
    <row r="5" spans="1:15" s="93" customFormat="1" ht="62.1" customHeight="1" x14ac:dyDescent="0.25">
      <c r="A5" s="111" t="s">
        <v>76</v>
      </c>
      <c r="B5" s="363" t="s">
        <v>77</v>
      </c>
      <c r="C5" s="449" t="s">
        <v>36</v>
      </c>
      <c r="D5" s="113">
        <f>IF(C5="Yes",F5,IF(C5="N/A","N/A",0))</f>
        <v>0</v>
      </c>
      <c r="E5" s="118">
        <f t="shared" si="0"/>
        <v>1</v>
      </c>
      <c r="F5" s="119">
        <v>1</v>
      </c>
      <c r="G5" s="373"/>
      <c r="H5" s="36"/>
      <c r="I5" s="37"/>
      <c r="J5" s="37"/>
      <c r="K5" s="37"/>
      <c r="L5" s="37"/>
      <c r="M5" s="37"/>
      <c r="N5" s="37"/>
      <c r="O5" s="37"/>
    </row>
    <row r="6" spans="1:15" s="30" customFormat="1" ht="62.1" customHeight="1" x14ac:dyDescent="0.25">
      <c r="A6" s="112" t="s">
        <v>78</v>
      </c>
      <c r="B6" s="364" t="s">
        <v>251</v>
      </c>
      <c r="C6" s="447" t="s">
        <v>36</v>
      </c>
      <c r="D6" s="115">
        <f>IF(C6="Recycling Genius presentation",2,IF(C6="Staff meeting",1,IF(C6="N/A","N/A",0)))</f>
        <v>0</v>
      </c>
      <c r="E6" s="120">
        <f t="shared" si="0"/>
        <v>2</v>
      </c>
      <c r="F6" s="121">
        <v>2</v>
      </c>
      <c r="G6" s="374" t="s">
        <v>244</v>
      </c>
      <c r="H6" s="36"/>
      <c r="I6" s="37"/>
      <c r="J6" s="37"/>
      <c r="K6" s="37"/>
      <c r="L6" s="37"/>
      <c r="M6" s="37"/>
      <c r="N6" s="37"/>
      <c r="O6" s="37"/>
    </row>
    <row r="7" spans="1:15" s="93" customFormat="1" ht="62.1" customHeight="1" x14ac:dyDescent="0.25">
      <c r="A7" s="111" t="s">
        <v>79</v>
      </c>
      <c r="B7" s="363" t="s">
        <v>219</v>
      </c>
      <c r="C7" s="449" t="s">
        <v>36</v>
      </c>
      <c r="D7" s="113">
        <f>IF(C7="Yes",F7,IF(C7="N/A","N/A",0))</f>
        <v>0</v>
      </c>
      <c r="E7" s="118">
        <f t="shared" si="0"/>
        <v>3</v>
      </c>
      <c r="F7" s="119">
        <v>3</v>
      </c>
      <c r="G7" s="372" t="s">
        <v>80</v>
      </c>
      <c r="H7" s="36"/>
      <c r="I7" s="37"/>
      <c r="J7" s="37"/>
      <c r="K7" s="37"/>
      <c r="L7" s="37"/>
      <c r="M7" s="37"/>
      <c r="N7" s="37"/>
      <c r="O7" s="37"/>
    </row>
    <row r="8" spans="1:15" s="93" customFormat="1" ht="62.1" customHeight="1" x14ac:dyDescent="0.25">
      <c r="A8" s="112" t="s">
        <v>284</v>
      </c>
      <c r="B8" s="365" t="s">
        <v>283</v>
      </c>
      <c r="C8" s="447" t="s">
        <v>36</v>
      </c>
      <c r="D8" s="115">
        <f t="shared" ref="D8:D12" si="1">IF(C8="Yes",F8,IF(C8="N/A","N/A",0))</f>
        <v>0</v>
      </c>
      <c r="E8" s="116">
        <f t="shared" si="0"/>
        <v>2</v>
      </c>
      <c r="F8" s="117">
        <v>2</v>
      </c>
      <c r="G8" s="375"/>
      <c r="H8" s="36"/>
      <c r="I8" s="37"/>
      <c r="J8" s="37"/>
      <c r="K8" s="37"/>
      <c r="L8" s="37"/>
      <c r="M8" s="37"/>
      <c r="N8" s="37"/>
      <c r="O8" s="37"/>
    </row>
    <row r="9" spans="1:15" s="96" customFormat="1" ht="62.1" customHeight="1" x14ac:dyDescent="0.25">
      <c r="A9" s="111" t="s">
        <v>81</v>
      </c>
      <c r="B9" s="366" t="s">
        <v>220</v>
      </c>
      <c r="C9" s="449" t="s">
        <v>36</v>
      </c>
      <c r="D9" s="113">
        <f t="shared" si="1"/>
        <v>0</v>
      </c>
      <c r="E9" s="118">
        <f t="shared" si="0"/>
        <v>1</v>
      </c>
      <c r="F9" s="119">
        <v>1</v>
      </c>
      <c r="G9" s="376"/>
      <c r="H9" s="94"/>
      <c r="I9" s="95"/>
      <c r="J9" s="95"/>
      <c r="K9" s="95"/>
      <c r="L9" s="95"/>
      <c r="M9" s="95"/>
      <c r="N9" s="95"/>
      <c r="O9" s="95"/>
    </row>
    <row r="10" spans="1:15" s="96" customFormat="1" ht="62.1" customHeight="1" x14ac:dyDescent="0.25">
      <c r="A10" s="112" t="s">
        <v>82</v>
      </c>
      <c r="B10" s="367" t="s">
        <v>84</v>
      </c>
      <c r="C10" s="447" t="s">
        <v>36</v>
      </c>
      <c r="D10" s="115">
        <f t="shared" si="1"/>
        <v>0</v>
      </c>
      <c r="E10" s="120">
        <f t="shared" si="0"/>
        <v>2</v>
      </c>
      <c r="F10" s="121">
        <v>2</v>
      </c>
      <c r="G10" s="377" t="s">
        <v>85</v>
      </c>
      <c r="H10" s="94"/>
      <c r="I10" s="95"/>
      <c r="J10" s="95"/>
      <c r="K10" s="95"/>
      <c r="L10" s="95"/>
      <c r="M10" s="95"/>
      <c r="N10" s="95"/>
      <c r="O10" s="95"/>
    </row>
    <row r="11" spans="1:15" s="30" customFormat="1" ht="62.1" customHeight="1" x14ac:dyDescent="0.25">
      <c r="A11" s="111" t="s">
        <v>83</v>
      </c>
      <c r="B11" s="368" t="s">
        <v>221</v>
      </c>
      <c r="C11" s="449" t="s">
        <v>36</v>
      </c>
      <c r="D11" s="113">
        <f t="shared" si="1"/>
        <v>0</v>
      </c>
      <c r="E11" s="122">
        <f t="shared" si="0"/>
        <v>1</v>
      </c>
      <c r="F11" s="123">
        <v>1</v>
      </c>
      <c r="G11" s="378"/>
      <c r="H11" s="36"/>
      <c r="I11" s="37"/>
      <c r="J11" s="37"/>
      <c r="K11" s="37"/>
      <c r="L11" s="37"/>
      <c r="M11" s="37"/>
      <c r="N11" s="37"/>
      <c r="O11" s="37"/>
    </row>
    <row r="12" spans="1:15" s="30" customFormat="1" ht="62.1" customHeight="1" x14ac:dyDescent="0.25">
      <c r="A12" s="112" t="s">
        <v>86</v>
      </c>
      <c r="B12" s="367" t="s">
        <v>286</v>
      </c>
      <c r="C12" s="447" t="s">
        <v>36</v>
      </c>
      <c r="D12" s="115">
        <f t="shared" si="1"/>
        <v>0</v>
      </c>
      <c r="E12" s="120">
        <f t="shared" si="0"/>
        <v>2</v>
      </c>
      <c r="F12" s="121">
        <v>2</v>
      </c>
      <c r="G12" s="379"/>
      <c r="H12" s="36"/>
      <c r="I12" s="37"/>
      <c r="J12" s="37"/>
      <c r="K12" s="37"/>
      <c r="L12" s="37"/>
      <c r="M12" s="37"/>
      <c r="N12" s="37"/>
      <c r="O12" s="37"/>
    </row>
    <row r="13" spans="1:15" s="30" customFormat="1" ht="62.1" customHeight="1" x14ac:dyDescent="0.25">
      <c r="A13" s="111" t="s">
        <v>87</v>
      </c>
      <c r="B13" s="369" t="s">
        <v>89</v>
      </c>
      <c r="C13" s="449" t="s">
        <v>36</v>
      </c>
      <c r="D13" s="113">
        <f>IF(C13="Yes",F13,IF(C13="N/A","N/A",0))</f>
        <v>0</v>
      </c>
      <c r="E13" s="122">
        <f t="shared" si="0"/>
        <v>2</v>
      </c>
      <c r="F13" s="123">
        <v>2</v>
      </c>
      <c r="G13" s="380"/>
      <c r="H13" s="36"/>
      <c r="I13" s="37"/>
      <c r="J13" s="37"/>
      <c r="K13" s="37"/>
      <c r="L13" s="37"/>
      <c r="M13" s="37"/>
      <c r="N13" s="37"/>
      <c r="O13" s="37"/>
    </row>
    <row r="14" spans="1:15" s="30" customFormat="1" ht="62.1" customHeight="1" x14ac:dyDescent="0.25">
      <c r="A14" s="112" t="s">
        <v>88</v>
      </c>
      <c r="B14" s="436" t="s">
        <v>91</v>
      </c>
      <c r="C14" s="446" t="s">
        <v>36</v>
      </c>
      <c r="D14" s="437">
        <f>IF(C14="Reusable filter (full size or K-cup) ",2,IF(C14="Recyclable (#5) pod, which is recycled",1,IF(C14="Compostable filter, which is composted",1,IF(C14="N/A","N/A",0))))</f>
        <v>0</v>
      </c>
      <c r="E14" s="438">
        <f t="shared" si="0"/>
        <v>2</v>
      </c>
      <c r="F14" s="439">
        <v>2</v>
      </c>
      <c r="G14" s="434" t="s">
        <v>320</v>
      </c>
      <c r="H14" s="36"/>
      <c r="I14" s="37"/>
      <c r="J14" s="37"/>
      <c r="K14" s="37"/>
      <c r="L14" s="37"/>
      <c r="M14" s="37"/>
      <c r="N14" s="37"/>
      <c r="O14" s="37"/>
    </row>
    <row r="15" spans="1:15" s="30" customFormat="1" ht="62.1" customHeight="1" x14ac:dyDescent="0.25">
      <c r="A15" s="435" t="s">
        <v>90</v>
      </c>
      <c r="B15" s="440" t="s">
        <v>255</v>
      </c>
      <c r="C15" s="441" t="s">
        <v>36</v>
      </c>
      <c r="D15" s="442">
        <f>IF(C15="Yes",F15,IF(C15="N/A","N/A",0))</f>
        <v>0</v>
      </c>
      <c r="E15" s="166">
        <f t="shared" si="0"/>
        <v>2</v>
      </c>
      <c r="F15" s="443">
        <v>2</v>
      </c>
      <c r="G15" s="444"/>
      <c r="H15" s="36"/>
      <c r="I15" s="37"/>
      <c r="J15" s="37"/>
      <c r="K15" s="37"/>
      <c r="L15" s="37"/>
      <c r="M15" s="37"/>
      <c r="N15" s="37"/>
      <c r="O15" s="37"/>
    </row>
    <row r="16" spans="1:15" s="30" customFormat="1" ht="32.1" customHeight="1" x14ac:dyDescent="0.25">
      <c r="A16" s="157"/>
      <c r="B16" s="575"/>
      <c r="C16" s="575"/>
      <c r="D16" s="575"/>
      <c r="E16" s="44"/>
      <c r="F16" s="43"/>
      <c r="G16" s="248"/>
      <c r="H16" s="36"/>
      <c r="I16" s="37"/>
      <c r="J16" s="37"/>
      <c r="K16" s="37"/>
      <c r="L16" s="37"/>
      <c r="M16" s="37"/>
      <c r="N16" s="37"/>
      <c r="O16" s="37"/>
    </row>
    <row r="17" spans="1:15" s="50" customFormat="1" ht="32.1" customHeight="1" x14ac:dyDescent="0.25">
      <c r="A17" s="565" t="s">
        <v>57</v>
      </c>
      <c r="B17" s="566"/>
      <c r="C17" s="453" t="s">
        <v>4</v>
      </c>
      <c r="D17" s="83">
        <f>ROUND(SUM(D3:D15),0)</f>
        <v>0</v>
      </c>
      <c r="E17" s="576">
        <f>D17/D18</f>
        <v>0</v>
      </c>
      <c r="F17" s="97"/>
      <c r="G17" s="571" t="s">
        <v>58</v>
      </c>
      <c r="H17" s="48"/>
      <c r="I17" s="2"/>
      <c r="J17" s="2"/>
      <c r="K17" s="2"/>
      <c r="L17" s="2"/>
      <c r="M17" s="2"/>
      <c r="N17" s="2"/>
      <c r="O17" s="2"/>
    </row>
    <row r="18" spans="1:15" s="100" customFormat="1" ht="32.1" customHeight="1" x14ac:dyDescent="0.2">
      <c r="A18" s="567"/>
      <c r="B18" s="568"/>
      <c r="C18" s="453" t="s">
        <v>5</v>
      </c>
      <c r="D18" s="83">
        <f>SUM(E3:E15)</f>
        <v>24</v>
      </c>
      <c r="E18" s="576"/>
      <c r="F18" s="97"/>
      <c r="G18" s="571"/>
      <c r="H18" s="98"/>
      <c r="I18" s="99"/>
      <c r="J18" s="99"/>
      <c r="K18" s="99"/>
      <c r="L18" s="99"/>
      <c r="M18" s="99"/>
      <c r="N18" s="99"/>
      <c r="O18" s="99"/>
    </row>
    <row r="19" spans="1:15" s="100" customFormat="1" ht="32.1" customHeight="1" x14ac:dyDescent="0.3">
      <c r="A19" s="563" t="s">
        <v>92</v>
      </c>
      <c r="B19" s="563"/>
      <c r="C19" s="563"/>
      <c r="D19" s="563"/>
      <c r="E19" s="563"/>
      <c r="F19" s="101"/>
      <c r="G19" s="102"/>
      <c r="H19" s="98"/>
      <c r="I19" s="99"/>
      <c r="J19" s="99"/>
      <c r="K19" s="99"/>
      <c r="L19" s="99"/>
      <c r="M19" s="99"/>
      <c r="N19" s="99"/>
      <c r="O19" s="99"/>
    </row>
    <row r="20" spans="1:15" s="105" customFormat="1" ht="35.1" customHeight="1" x14ac:dyDescent="0.3">
      <c r="A20" s="577"/>
      <c r="B20" s="577"/>
      <c r="C20" s="577"/>
      <c r="D20" s="577"/>
      <c r="E20" s="577"/>
      <c r="F20" s="104"/>
      <c r="G20" s="46"/>
      <c r="H20" s="103"/>
      <c r="I20" s="104"/>
      <c r="J20" s="104"/>
      <c r="K20" s="104"/>
      <c r="L20" s="104"/>
      <c r="M20" s="104"/>
      <c r="N20" s="104"/>
      <c r="O20" s="104"/>
    </row>
    <row r="21" spans="1:15" s="105" customFormat="1" ht="18.75" x14ac:dyDescent="0.3">
      <c r="A21" s="577"/>
      <c r="B21" s="577"/>
      <c r="C21" s="577"/>
      <c r="D21" s="577"/>
      <c r="E21" s="577"/>
      <c r="F21" s="2"/>
      <c r="G21" s="106"/>
      <c r="H21" s="103"/>
      <c r="I21" s="104"/>
      <c r="J21" s="104"/>
      <c r="K21" s="104"/>
      <c r="L21" s="104"/>
      <c r="M21" s="104"/>
      <c r="N21" s="104"/>
      <c r="O21" s="104"/>
    </row>
    <row r="22" spans="1:15" ht="15" customHeight="1" x14ac:dyDescent="0.25">
      <c r="A22" s="577"/>
      <c r="B22" s="577"/>
      <c r="C22" s="577"/>
      <c r="D22" s="577"/>
      <c r="E22" s="577"/>
      <c r="F22" s="2"/>
      <c r="G22" s="106"/>
      <c r="H22" s="48"/>
      <c r="I22" s="2"/>
      <c r="J22" s="2"/>
      <c r="K22" s="2"/>
      <c r="L22" s="2"/>
      <c r="M22" s="2"/>
      <c r="N22" s="2"/>
      <c r="O22" s="2"/>
    </row>
    <row r="23" spans="1:15" ht="15" customHeight="1" x14ac:dyDescent="0.25">
      <c r="A23" s="577"/>
      <c r="B23" s="577"/>
      <c r="C23" s="577"/>
      <c r="D23" s="577"/>
      <c r="E23" s="577"/>
      <c r="F23" s="2"/>
      <c r="G23" s="106"/>
      <c r="H23" s="48"/>
      <c r="I23" s="2"/>
      <c r="J23" s="2"/>
      <c r="K23" s="2"/>
      <c r="L23" s="2"/>
      <c r="M23" s="2"/>
      <c r="N23" s="2"/>
      <c r="O23" s="2"/>
    </row>
    <row r="24" spans="1:15" ht="15" customHeight="1" x14ac:dyDescent="0.25">
      <c r="A24" s="577"/>
      <c r="B24" s="577"/>
      <c r="C24" s="577"/>
      <c r="D24" s="577"/>
      <c r="E24" s="577"/>
      <c r="F24" s="2"/>
      <c r="G24" s="106"/>
      <c r="H24" s="48"/>
      <c r="I24" s="2"/>
      <c r="J24" s="2"/>
      <c r="K24" s="2"/>
      <c r="L24" s="2"/>
      <c r="M24" s="2"/>
      <c r="N24" s="2"/>
      <c r="O24" s="2"/>
    </row>
    <row r="25" spans="1:15" ht="15" customHeight="1" x14ac:dyDescent="0.25">
      <c r="A25" s="577"/>
      <c r="B25" s="577"/>
      <c r="C25" s="577"/>
      <c r="D25" s="577"/>
      <c r="E25" s="577"/>
      <c r="H25" s="48"/>
      <c r="I25" s="2"/>
      <c r="J25" s="2"/>
      <c r="K25" s="2"/>
      <c r="L25" s="2"/>
      <c r="M25" s="2"/>
      <c r="N25" s="2"/>
      <c r="O25" s="2"/>
    </row>
    <row r="26" spans="1:15" ht="15" customHeight="1" x14ac:dyDescent="0.25">
      <c r="A26" s="577"/>
      <c r="B26" s="577"/>
      <c r="C26" s="577"/>
      <c r="D26" s="577"/>
      <c r="E26" s="577"/>
      <c r="F26" s="24"/>
      <c r="H26" s="48"/>
      <c r="I26" s="2"/>
      <c r="J26" s="2"/>
      <c r="K26" s="2"/>
      <c r="L26" s="2"/>
      <c r="M26" s="2"/>
      <c r="N26" s="2"/>
    </row>
    <row r="27" spans="1:15" ht="18.75" x14ac:dyDescent="0.25">
      <c r="A27" s="108"/>
      <c r="B27" s="108"/>
      <c r="C27" s="108"/>
      <c r="D27" s="108"/>
      <c r="E27" s="24"/>
      <c r="F27" s="24"/>
      <c r="H27" s="48"/>
      <c r="I27" s="2"/>
      <c r="J27" s="2"/>
      <c r="K27" s="2"/>
      <c r="L27" s="2"/>
      <c r="M27" s="2"/>
      <c r="N27" s="2"/>
    </row>
    <row r="28" spans="1:15" ht="18.75" x14ac:dyDescent="0.25">
      <c r="A28" s="108"/>
      <c r="B28" s="108"/>
      <c r="C28" s="108"/>
      <c r="D28" s="108"/>
      <c r="E28" s="24"/>
      <c r="F28" s="24"/>
      <c r="H28" s="48"/>
      <c r="I28" s="2"/>
      <c r="J28" s="2"/>
      <c r="K28" s="2"/>
      <c r="L28" s="2"/>
      <c r="M28" s="2"/>
      <c r="N28" s="2"/>
    </row>
    <row r="29" spans="1:15" ht="18.75" x14ac:dyDescent="0.25">
      <c r="A29" s="108"/>
      <c r="B29" s="108"/>
      <c r="C29" s="108"/>
      <c r="D29" s="108"/>
      <c r="E29" s="24"/>
      <c r="F29" s="24"/>
      <c r="H29" s="48"/>
      <c r="I29" s="2"/>
      <c r="J29" s="2"/>
      <c r="K29" s="2"/>
      <c r="L29" s="2"/>
      <c r="M29" s="2"/>
      <c r="N29" s="2"/>
    </row>
    <row r="30" spans="1:15" ht="18.75" x14ac:dyDescent="0.25">
      <c r="A30" s="108"/>
      <c r="B30" s="108"/>
      <c r="C30" s="108"/>
      <c r="D30" s="108"/>
      <c r="E30" s="24"/>
      <c r="F30" s="24"/>
      <c r="H30" s="48"/>
      <c r="I30" s="2"/>
      <c r="J30" s="2"/>
      <c r="K30" s="2"/>
      <c r="L30" s="2"/>
      <c r="M30" s="2"/>
      <c r="N30" s="2"/>
    </row>
    <row r="31" spans="1:15" ht="18.75" x14ac:dyDescent="0.25">
      <c r="A31" s="108"/>
      <c r="B31" s="108"/>
      <c r="C31" s="108"/>
      <c r="D31" s="108"/>
      <c r="E31" s="24"/>
      <c r="F31" s="24"/>
      <c r="H31" s="48"/>
      <c r="I31" s="2"/>
      <c r="J31" s="2"/>
      <c r="K31" s="2"/>
      <c r="L31" s="2"/>
      <c r="M31" s="2"/>
      <c r="N31" s="2"/>
    </row>
    <row r="32" spans="1:15" ht="18.75" x14ac:dyDescent="0.25">
      <c r="A32" s="108"/>
      <c r="B32" s="108"/>
      <c r="C32" s="108"/>
      <c r="D32" s="108"/>
      <c r="E32" s="24"/>
      <c r="F32" s="24"/>
      <c r="H32" s="48"/>
      <c r="I32" s="2"/>
      <c r="J32" s="2"/>
      <c r="K32" s="2"/>
      <c r="L32" s="2"/>
      <c r="M32" s="2"/>
      <c r="N32" s="2"/>
    </row>
    <row r="33" spans="1:15" ht="18.75" x14ac:dyDescent="0.25">
      <c r="A33" s="108"/>
      <c r="B33" s="108"/>
      <c r="C33" s="108"/>
      <c r="D33" s="108"/>
      <c r="E33" s="24"/>
      <c r="F33" s="24"/>
      <c r="H33" s="48"/>
      <c r="I33" s="2"/>
      <c r="J33" s="2"/>
      <c r="K33" s="2"/>
      <c r="L33" s="2"/>
      <c r="M33" s="2"/>
      <c r="N33" s="2"/>
    </row>
    <row r="34" spans="1:15" ht="18.75" x14ac:dyDescent="0.25">
      <c r="A34" s="108"/>
      <c r="B34" s="108"/>
      <c r="C34" s="108"/>
      <c r="D34" s="108"/>
      <c r="E34" s="24"/>
      <c r="F34" s="24"/>
      <c r="H34" s="48"/>
      <c r="I34" s="2"/>
      <c r="J34" s="2"/>
      <c r="K34" s="2"/>
      <c r="L34" s="2"/>
      <c r="M34" s="2"/>
      <c r="N34" s="2"/>
    </row>
    <row r="35" spans="1:15" ht="18.75" x14ac:dyDescent="0.25">
      <c r="A35" s="108"/>
      <c r="B35" s="108"/>
      <c r="C35" s="108"/>
      <c r="D35" s="108"/>
      <c r="E35" s="24"/>
      <c r="F35" s="24"/>
      <c r="H35" s="48"/>
      <c r="I35" s="2"/>
      <c r="J35" s="2"/>
      <c r="K35" s="2"/>
      <c r="L35" s="2"/>
      <c r="M35" s="2"/>
      <c r="N35" s="2"/>
    </row>
    <row r="36" spans="1:15" ht="18.75" x14ac:dyDescent="0.25">
      <c r="A36" s="108"/>
      <c r="B36" s="108"/>
      <c r="C36" s="108"/>
      <c r="D36" s="108"/>
      <c r="E36" s="24"/>
      <c r="F36" s="24"/>
      <c r="H36" s="48"/>
      <c r="I36" s="2"/>
      <c r="J36" s="2"/>
      <c r="K36" s="2"/>
      <c r="L36" s="2"/>
      <c r="M36" s="2"/>
      <c r="N36" s="2"/>
    </row>
    <row r="37" spans="1:15" ht="18.75" x14ac:dyDescent="0.25">
      <c r="A37" s="108"/>
      <c r="B37" s="108"/>
      <c r="C37" s="108"/>
      <c r="D37" s="108"/>
      <c r="E37" s="24"/>
      <c r="F37" s="24"/>
      <c r="H37" s="48"/>
      <c r="I37" s="2"/>
      <c r="J37" s="2"/>
      <c r="K37" s="2"/>
      <c r="L37" s="2"/>
      <c r="M37" s="2"/>
      <c r="N37" s="2"/>
    </row>
    <row r="38" spans="1:15" ht="18.75" x14ac:dyDescent="0.25">
      <c r="A38" s="108"/>
      <c r="B38" s="108"/>
      <c r="C38" s="108"/>
      <c r="D38" s="108"/>
      <c r="E38" s="24"/>
      <c r="F38" s="24"/>
      <c r="H38" s="48"/>
      <c r="I38" s="2"/>
      <c r="J38" s="2"/>
      <c r="K38" s="2"/>
      <c r="L38" s="2"/>
      <c r="M38" s="2"/>
      <c r="N38" s="2"/>
    </row>
    <row r="39" spans="1:15" s="258" customFormat="1" ht="15.75" hidden="1" x14ac:dyDescent="0.25">
      <c r="C39" s="572" t="s">
        <v>60</v>
      </c>
      <c r="D39" s="572"/>
      <c r="E39" s="573"/>
      <c r="F39" s="573"/>
      <c r="G39" s="476"/>
      <c r="H39" s="477"/>
      <c r="I39" s="319"/>
      <c r="J39" s="319"/>
      <c r="K39" s="319"/>
      <c r="L39" s="319"/>
      <c r="M39" s="319"/>
      <c r="N39" s="319"/>
    </row>
    <row r="40" spans="1:15" s="258" customFormat="1" ht="15.75" hidden="1" x14ac:dyDescent="0.25">
      <c r="C40" s="125" t="s">
        <v>61</v>
      </c>
      <c r="D40" s="125" t="s">
        <v>88</v>
      </c>
      <c r="E40" s="452" t="s">
        <v>78</v>
      </c>
      <c r="F40" s="452"/>
      <c r="G40" s="476"/>
      <c r="H40" s="477"/>
      <c r="I40" s="319"/>
      <c r="J40" s="319"/>
      <c r="K40" s="319"/>
      <c r="L40" s="319"/>
      <c r="M40" s="319"/>
      <c r="N40" s="319"/>
    </row>
    <row r="41" spans="1:15" s="258" customFormat="1" ht="15.75" hidden="1" x14ac:dyDescent="0.25">
      <c r="C41" s="126" t="s">
        <v>36</v>
      </c>
      <c r="D41" s="127" t="s">
        <v>36</v>
      </c>
      <c r="E41" s="127" t="s">
        <v>36</v>
      </c>
      <c r="F41" s="452"/>
      <c r="G41" s="476"/>
      <c r="H41" s="477"/>
      <c r="I41" s="319"/>
      <c r="J41" s="319"/>
      <c r="K41" s="319"/>
      <c r="L41" s="319"/>
      <c r="M41" s="319"/>
      <c r="N41" s="319"/>
    </row>
    <row r="42" spans="1:15" s="258" customFormat="1" ht="15.75" hidden="1" x14ac:dyDescent="0.25">
      <c r="C42" s="126" t="s">
        <v>62</v>
      </c>
      <c r="D42" s="127" t="s">
        <v>93</v>
      </c>
      <c r="E42" s="127" t="s">
        <v>94</v>
      </c>
      <c r="F42" s="128"/>
      <c r="G42" s="476"/>
      <c r="H42" s="477"/>
      <c r="I42" s="319"/>
      <c r="J42" s="319"/>
      <c r="K42" s="319"/>
      <c r="L42" s="319"/>
      <c r="M42" s="319"/>
      <c r="N42" s="319"/>
    </row>
    <row r="43" spans="1:15" s="258" customFormat="1" ht="15.75" hidden="1" x14ac:dyDescent="0.25">
      <c r="C43" s="129" t="s">
        <v>65</v>
      </c>
      <c r="D43" s="127" t="s">
        <v>95</v>
      </c>
      <c r="E43" s="127" t="s">
        <v>96</v>
      </c>
      <c r="F43" s="128"/>
      <c r="G43" s="476"/>
      <c r="H43" s="477"/>
      <c r="I43" s="319"/>
      <c r="J43" s="319"/>
      <c r="K43" s="319"/>
      <c r="L43" s="319"/>
      <c r="M43" s="319"/>
      <c r="N43" s="319"/>
      <c r="O43" s="319"/>
    </row>
    <row r="44" spans="1:15" s="258" customFormat="1" ht="15.75" hidden="1" x14ac:dyDescent="0.25">
      <c r="C44" s="129" t="s">
        <v>68</v>
      </c>
      <c r="D44" s="127" t="s">
        <v>97</v>
      </c>
      <c r="E44" s="127" t="s">
        <v>68</v>
      </c>
      <c r="F44" s="128"/>
      <c r="G44" s="476"/>
      <c r="H44" s="477"/>
      <c r="I44" s="319"/>
      <c r="J44" s="319"/>
      <c r="K44" s="319"/>
      <c r="L44" s="319"/>
      <c r="M44" s="319"/>
      <c r="N44" s="319"/>
      <c r="O44" s="319"/>
    </row>
    <row r="45" spans="1:15" s="258" customFormat="1" ht="15.75" hidden="1" x14ac:dyDescent="0.25">
      <c r="C45" s="129"/>
      <c r="D45" s="127" t="s">
        <v>98</v>
      </c>
      <c r="E45" s="128"/>
      <c r="F45" s="128"/>
      <c r="G45" s="476"/>
    </row>
    <row r="46" spans="1:15" s="258" customFormat="1" hidden="1" x14ac:dyDescent="0.2">
      <c r="D46" s="258" t="s">
        <v>68</v>
      </c>
      <c r="G46" s="476"/>
    </row>
    <row r="47" spans="1:15" s="258" customFormat="1" x14ac:dyDescent="0.2">
      <c r="G47" s="476"/>
    </row>
    <row r="48" spans="1:15" s="258" customFormat="1" x14ac:dyDescent="0.2">
      <c r="G48" s="476"/>
    </row>
  </sheetData>
  <sheetProtection algorithmName="SHA-512" hashValue="tqRI6mQAZMhw2rkKJ5nikVOA3/FSXIijV+j7uqb8hk7GNLeiSU9ImfvMS1XJ/RVpovve9HCttlHN3ocFAA23mg==" saltValue="4h5UMvnmRF5Q0zVlxexSCA==" spinCount="100000" sheet="1" objects="1" scenarios="1"/>
  <mergeCells count="9">
    <mergeCell ref="A1:D1"/>
    <mergeCell ref="G17:G18"/>
    <mergeCell ref="C39:F39"/>
    <mergeCell ref="A2:B2"/>
    <mergeCell ref="B16:D16"/>
    <mergeCell ref="A17:B18"/>
    <mergeCell ref="E17:E18"/>
    <mergeCell ref="A19:E19"/>
    <mergeCell ref="A20:E26"/>
  </mergeCells>
  <dataValidations count="3">
    <dataValidation type="list" allowBlank="1" showInputMessage="1" showErrorMessage="1" sqref="C3:C5 C7:C13 C15" xr:uid="{00000000-0002-0000-0200-000000000000}">
      <formula1>$C$41:$C$44</formula1>
    </dataValidation>
    <dataValidation type="list" allowBlank="1" showInputMessage="1" showErrorMessage="1" sqref="C6" xr:uid="{00000000-0002-0000-0200-000001000000}">
      <formula1>$E$41:$E$44</formula1>
    </dataValidation>
    <dataValidation type="list" allowBlank="1" showInputMessage="1" showErrorMessage="1" sqref="C14" xr:uid="{00000000-0002-0000-0200-000002000000}">
      <formula1>$D$41:$D$46</formula1>
    </dataValidation>
  </dataValidations>
  <hyperlinks>
    <hyperlink ref="G3" r:id="rId1" xr:uid="{00000000-0004-0000-0200-000000000000}"/>
    <hyperlink ref="G10" r:id="rId2" xr:uid="{00000000-0004-0000-0200-000001000000}"/>
    <hyperlink ref="G6" r:id="rId3" display="Click here for information about recycling on campus." xr:uid="{00000000-0004-0000-0200-000002000000}"/>
    <hyperlink ref="G7" r:id="rId4" xr:uid="{00000000-0004-0000-0200-000003000000}"/>
    <hyperlink ref="G4" r:id="rId5" display="Click here to download current Recycling Signage" xr:uid="{00000000-0004-0000-0200-000004000000}"/>
  </hyperlinks>
  <pageMargins left="0.7" right="0.7" top="0.75" bottom="0.75" header="0.3" footer="0.3"/>
  <pageSetup scale="70" orientation="landscape" horizontalDpi="4294967292" verticalDpi="4294967292" r:id="rId6"/>
  <drawing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P55"/>
  <sheetViews>
    <sheetView showGridLines="0" zoomScaleNormal="100" workbookViewId="0">
      <pane ySplit="1" topLeftCell="A2" activePane="bottomLeft" state="frozen"/>
      <selection pane="bottomLeft" activeCell="C4" sqref="C4"/>
    </sheetView>
  </sheetViews>
  <sheetFormatPr defaultColWidth="17.28515625" defaultRowHeight="15.75" customHeight="1" x14ac:dyDescent="0.2"/>
  <cols>
    <col min="1" max="1" width="5.28515625" style="3" customWidth="1"/>
    <col min="2" max="2" width="70.7109375" style="3" customWidth="1"/>
    <col min="3" max="5" width="14.7109375" style="3" customWidth="1"/>
    <col min="6" max="6" width="15.85546875" style="3" hidden="1" customWidth="1"/>
    <col min="7" max="7" width="70.7109375" style="24" customWidth="1"/>
    <col min="8" max="10" width="8.85546875" style="24" customWidth="1"/>
    <col min="11" max="11" width="26.85546875" style="61" customWidth="1"/>
    <col min="12" max="17" width="8.85546875" style="24" customWidth="1"/>
    <col min="18" max="120" width="17.28515625" style="24"/>
    <col min="121" max="16384" width="17.28515625" style="3"/>
  </cols>
  <sheetData>
    <row r="1" spans="1:120" s="24" customFormat="1" ht="99.95" customHeight="1" x14ac:dyDescent="0.25">
      <c r="A1" s="562" t="s">
        <v>277</v>
      </c>
      <c r="B1" s="562"/>
      <c r="C1" s="562"/>
      <c r="D1" s="562"/>
      <c r="E1" s="67"/>
      <c r="F1" s="67"/>
      <c r="G1" s="67"/>
      <c r="H1" s="22"/>
      <c r="I1" s="23"/>
      <c r="J1" s="23"/>
      <c r="K1" s="23"/>
      <c r="L1" s="23"/>
      <c r="M1" s="23"/>
      <c r="N1" s="23"/>
      <c r="O1" s="23"/>
    </row>
    <row r="2" spans="1:120" s="25" customFormat="1" ht="30.95" customHeight="1" x14ac:dyDescent="0.2">
      <c r="A2" s="639" t="s">
        <v>99</v>
      </c>
      <c r="B2" s="640"/>
      <c r="C2" s="164" t="s">
        <v>31</v>
      </c>
      <c r="D2" s="165" t="s">
        <v>32</v>
      </c>
      <c r="E2" s="454" t="s">
        <v>252</v>
      </c>
      <c r="F2" s="74" t="s">
        <v>70</v>
      </c>
      <c r="G2" s="451" t="s">
        <v>34</v>
      </c>
      <c r="H2" s="130"/>
      <c r="I2" s="130"/>
      <c r="J2" s="130"/>
      <c r="K2" s="131"/>
      <c r="L2" s="130"/>
      <c r="M2" s="130"/>
      <c r="N2" s="130"/>
      <c r="O2" s="130"/>
      <c r="P2" s="130"/>
      <c r="Q2" s="130"/>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row>
    <row r="3" spans="1:120" s="25" customFormat="1" ht="30.95" customHeight="1" x14ac:dyDescent="0.2">
      <c r="A3" s="589" t="s">
        <v>100</v>
      </c>
      <c r="B3" s="592" t="s">
        <v>257</v>
      </c>
      <c r="C3" s="593"/>
      <c r="D3" s="593"/>
      <c r="E3" s="593"/>
      <c r="F3" s="593"/>
      <c r="G3" s="580" t="s">
        <v>245</v>
      </c>
      <c r="H3" s="130"/>
      <c r="I3" s="130"/>
      <c r="J3" s="130"/>
      <c r="K3" s="131"/>
      <c r="L3" s="130"/>
      <c r="M3" s="130"/>
      <c r="N3" s="130"/>
      <c r="O3" s="130"/>
      <c r="P3" s="130"/>
      <c r="Q3" s="130"/>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row>
    <row r="4" spans="1:120" s="138" customFormat="1" ht="30.95" customHeight="1" x14ac:dyDescent="0.2">
      <c r="A4" s="590"/>
      <c r="B4" s="381" t="s">
        <v>265</v>
      </c>
      <c r="C4" s="133" t="s">
        <v>36</v>
      </c>
      <c r="D4" s="166">
        <f>IF(C4="100 percent",3,IF(C4="50 percent",2,IF(C4="30 percent",1,IF(C4="N/A","N/A",0))))</f>
        <v>0</v>
      </c>
      <c r="E4" s="166">
        <f t="shared" ref="E4:E10" si="0">IF(C4="N/A","N/A",F4)</f>
        <v>3</v>
      </c>
      <c r="F4" s="167">
        <v>3</v>
      </c>
      <c r="G4" s="581"/>
      <c r="H4" s="12"/>
      <c r="I4" s="134"/>
      <c r="J4" s="135"/>
      <c r="K4" s="136"/>
      <c r="L4" s="135"/>
      <c r="M4" s="135"/>
      <c r="N4" s="135"/>
      <c r="O4" s="135"/>
      <c r="P4" s="135"/>
      <c r="Q4" s="135"/>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row>
    <row r="5" spans="1:120" s="137" customFormat="1" ht="30.95" customHeight="1" x14ac:dyDescent="0.2">
      <c r="A5" s="591"/>
      <c r="B5" s="381" t="s">
        <v>102</v>
      </c>
      <c r="C5" s="139" t="s">
        <v>36</v>
      </c>
      <c r="D5" s="166">
        <f>IF(C5="Yes",F5,IF(C5="N/A","N/A",0))</f>
        <v>0</v>
      </c>
      <c r="E5" s="166">
        <f t="shared" si="0"/>
        <v>1</v>
      </c>
      <c r="F5" s="167">
        <v>1</v>
      </c>
      <c r="G5" s="581"/>
      <c r="H5" s="12"/>
      <c r="I5" s="134"/>
      <c r="J5" s="135"/>
      <c r="K5" s="136"/>
      <c r="L5" s="135"/>
      <c r="M5" s="135"/>
      <c r="N5" s="135"/>
      <c r="O5" s="135"/>
      <c r="P5" s="135"/>
      <c r="Q5" s="135"/>
    </row>
    <row r="6" spans="1:120" s="137" customFormat="1" ht="30.95" customHeight="1" x14ac:dyDescent="0.2">
      <c r="A6" s="582" t="s">
        <v>103</v>
      </c>
      <c r="B6" s="585" t="s">
        <v>287</v>
      </c>
      <c r="C6" s="586"/>
      <c r="D6" s="586"/>
      <c r="E6" s="586"/>
      <c r="F6" s="586"/>
      <c r="G6" s="587"/>
      <c r="H6" s="12"/>
      <c r="I6" s="134"/>
      <c r="J6" s="135"/>
      <c r="K6" s="136"/>
      <c r="L6" s="135"/>
      <c r="M6" s="135"/>
      <c r="N6" s="135"/>
      <c r="O6" s="135"/>
      <c r="P6" s="135"/>
      <c r="Q6" s="135"/>
    </row>
    <row r="7" spans="1:120" s="137" customFormat="1" ht="30.95" customHeight="1" x14ac:dyDescent="0.2">
      <c r="A7" s="583"/>
      <c r="B7" s="382" t="s">
        <v>266</v>
      </c>
      <c r="C7" s="140" t="s">
        <v>36</v>
      </c>
      <c r="D7" s="168">
        <f>IF(C7="75 percent or higher",2,IF(C7="30 percent",1,IF(C7="N/A","N/A",0)))</f>
        <v>0</v>
      </c>
      <c r="E7" s="168">
        <f t="shared" si="0"/>
        <v>2</v>
      </c>
      <c r="F7" s="169">
        <v>2</v>
      </c>
      <c r="G7" s="587"/>
      <c r="H7" s="12"/>
      <c r="I7" s="134"/>
      <c r="J7" s="135"/>
      <c r="K7" s="136"/>
      <c r="L7" s="135"/>
      <c r="M7" s="135"/>
      <c r="N7" s="135"/>
      <c r="O7" s="135"/>
      <c r="P7" s="135"/>
      <c r="Q7" s="135"/>
    </row>
    <row r="8" spans="1:120" s="137" customFormat="1" ht="30.95" customHeight="1" x14ac:dyDescent="0.2">
      <c r="A8" s="583"/>
      <c r="B8" s="382" t="s">
        <v>104</v>
      </c>
      <c r="C8" s="141" t="s">
        <v>36</v>
      </c>
      <c r="D8" s="168">
        <f>IF(C8="Yes",F8,IF(C8="N/A","N/A",0))</f>
        <v>0</v>
      </c>
      <c r="E8" s="168">
        <f t="shared" ref="E8" si="1">IF(C8="N/A","N/A",F8)</f>
        <v>1</v>
      </c>
      <c r="F8" s="169">
        <v>1</v>
      </c>
      <c r="G8" s="587"/>
      <c r="H8" s="12"/>
      <c r="I8" s="134"/>
      <c r="J8" s="135"/>
      <c r="K8" s="136"/>
      <c r="L8" s="135"/>
      <c r="M8" s="135"/>
      <c r="N8" s="135"/>
      <c r="O8" s="135"/>
      <c r="P8" s="135"/>
      <c r="Q8" s="135"/>
    </row>
    <row r="9" spans="1:120" s="145" customFormat="1" ht="30.95" customHeight="1" x14ac:dyDescent="0.2">
      <c r="A9" s="584"/>
      <c r="B9" s="351" t="s">
        <v>222</v>
      </c>
      <c r="C9" s="141" t="s">
        <v>36</v>
      </c>
      <c r="D9" s="168">
        <f t="shared" ref="D9:D16" si="2">IF(C9="Yes",F9,IF(C9="N/A","N/A",0))</f>
        <v>0</v>
      </c>
      <c r="E9" s="168">
        <f t="shared" ref="E9" si="3">IF(C9="N/A","N/A",F9)</f>
        <v>1</v>
      </c>
      <c r="F9" s="169">
        <v>1</v>
      </c>
      <c r="G9" s="587"/>
      <c r="H9" s="12"/>
      <c r="I9" s="142"/>
      <c r="J9" s="143"/>
      <c r="K9" s="131"/>
      <c r="L9" s="143"/>
      <c r="M9" s="143"/>
      <c r="N9" s="143"/>
      <c r="O9" s="143"/>
      <c r="P9" s="143"/>
      <c r="Q9" s="143"/>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row>
    <row r="10" spans="1:120" s="148" customFormat="1" ht="62.1" customHeight="1" x14ac:dyDescent="0.2">
      <c r="A10" s="170" t="s">
        <v>105</v>
      </c>
      <c r="B10" s="383" t="s">
        <v>223</v>
      </c>
      <c r="C10" s="146" t="s">
        <v>36</v>
      </c>
      <c r="D10" s="166">
        <f t="shared" si="2"/>
        <v>0</v>
      </c>
      <c r="E10" s="173">
        <f t="shared" si="0"/>
        <v>2</v>
      </c>
      <c r="F10" s="174">
        <v>2</v>
      </c>
      <c r="G10" s="350"/>
      <c r="H10" s="12"/>
      <c r="I10" s="12"/>
      <c r="J10" s="12"/>
      <c r="K10" s="131"/>
      <c r="L10" s="12"/>
      <c r="M10" s="12"/>
      <c r="N10" s="12"/>
      <c r="O10" s="12"/>
      <c r="P10" s="12"/>
      <c r="Q10" s="12"/>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row>
    <row r="11" spans="1:120" s="148" customFormat="1" ht="62.1" customHeight="1" x14ac:dyDescent="0.2">
      <c r="A11" s="171" t="s">
        <v>106</v>
      </c>
      <c r="B11" s="384" t="s">
        <v>288</v>
      </c>
      <c r="C11" s="149" t="s">
        <v>36</v>
      </c>
      <c r="D11" s="175">
        <f>IF(C11="Yes, 85 percent or more",2,IF(C11="Yes, 50 percent",1,IF(C11="N/A","N/A",0)))</f>
        <v>0</v>
      </c>
      <c r="E11" s="175">
        <f t="shared" ref="E11:E16" si="4">IF(C11="N/A","N/A",F11)</f>
        <v>2</v>
      </c>
      <c r="F11" s="176">
        <v>2</v>
      </c>
      <c r="G11" s="388"/>
      <c r="H11" s="12"/>
      <c r="I11" s="12"/>
      <c r="J11" s="12"/>
      <c r="K11" s="131"/>
      <c r="L11" s="12"/>
      <c r="M11" s="12"/>
      <c r="N11" s="12"/>
      <c r="O11" s="12"/>
      <c r="P11" s="12"/>
      <c r="Q11" s="12"/>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row>
    <row r="12" spans="1:120" s="148" customFormat="1" ht="62.1" customHeight="1" x14ac:dyDescent="0.2">
      <c r="A12" s="172" t="s">
        <v>107</v>
      </c>
      <c r="B12" s="385" t="s">
        <v>224</v>
      </c>
      <c r="C12" s="146" t="s">
        <v>36</v>
      </c>
      <c r="D12" s="166">
        <f t="shared" si="2"/>
        <v>0</v>
      </c>
      <c r="E12" s="173">
        <f t="shared" si="4"/>
        <v>1</v>
      </c>
      <c r="F12" s="177">
        <v>1</v>
      </c>
      <c r="G12" s="350"/>
      <c r="H12" s="12"/>
      <c r="I12" s="12"/>
      <c r="J12" s="12"/>
      <c r="K12" s="131"/>
      <c r="L12" s="12"/>
      <c r="M12" s="12"/>
      <c r="N12" s="12"/>
      <c r="O12" s="12"/>
      <c r="P12" s="12"/>
      <c r="Q12" s="12"/>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row>
    <row r="13" spans="1:120" s="148" customFormat="1" ht="62.1" customHeight="1" x14ac:dyDescent="0.2">
      <c r="A13" s="171" t="s">
        <v>108</v>
      </c>
      <c r="B13" s="384" t="s">
        <v>225</v>
      </c>
      <c r="C13" s="149" t="s">
        <v>36</v>
      </c>
      <c r="D13" s="168">
        <f t="shared" si="2"/>
        <v>0</v>
      </c>
      <c r="E13" s="175">
        <f t="shared" si="4"/>
        <v>2</v>
      </c>
      <c r="F13" s="176">
        <v>2</v>
      </c>
      <c r="G13" s="389" t="s">
        <v>278</v>
      </c>
      <c r="H13" s="150"/>
      <c r="I13" s="12"/>
      <c r="J13" s="12"/>
      <c r="K13" s="131"/>
      <c r="L13" s="12"/>
      <c r="M13" s="12"/>
      <c r="N13" s="12"/>
      <c r="O13" s="12"/>
      <c r="P13" s="12"/>
      <c r="Q13" s="12"/>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row>
    <row r="14" spans="1:120" s="148" customFormat="1" ht="62.1" customHeight="1" x14ac:dyDescent="0.2">
      <c r="A14" s="172" t="s">
        <v>109</v>
      </c>
      <c r="B14" s="385" t="s">
        <v>307</v>
      </c>
      <c r="C14" s="146" t="s">
        <v>36</v>
      </c>
      <c r="D14" s="166">
        <f t="shared" si="2"/>
        <v>0</v>
      </c>
      <c r="E14" s="173">
        <f t="shared" si="4"/>
        <v>1</v>
      </c>
      <c r="F14" s="177">
        <v>1</v>
      </c>
      <c r="G14" s="350"/>
      <c r="H14" s="12"/>
      <c r="I14" s="12"/>
      <c r="J14" s="12"/>
      <c r="K14" s="131"/>
      <c r="L14" s="12"/>
      <c r="M14" s="12"/>
      <c r="N14" s="12"/>
      <c r="O14" s="12"/>
      <c r="P14" s="12"/>
      <c r="Q14" s="12"/>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row>
    <row r="15" spans="1:120" s="148" customFormat="1" ht="62.1" customHeight="1" x14ac:dyDescent="0.2">
      <c r="A15" s="171" t="s">
        <v>110</v>
      </c>
      <c r="B15" s="386" t="s">
        <v>309</v>
      </c>
      <c r="C15" s="149" t="s">
        <v>36</v>
      </c>
      <c r="D15" s="168">
        <f t="shared" si="2"/>
        <v>0</v>
      </c>
      <c r="E15" s="175">
        <f>IF(D15="N/A","N/A",F15)</f>
        <v>2</v>
      </c>
      <c r="F15" s="176">
        <v>2</v>
      </c>
      <c r="G15" s="390" t="s">
        <v>279</v>
      </c>
      <c r="H15" s="12"/>
      <c r="I15" s="12"/>
      <c r="J15" s="12"/>
      <c r="K15" s="131"/>
      <c r="L15" s="12"/>
      <c r="M15" s="12"/>
      <c r="N15" s="12"/>
      <c r="O15" s="12"/>
      <c r="P15" s="12"/>
      <c r="Q15" s="12"/>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row>
    <row r="16" spans="1:120" s="145" customFormat="1" ht="62.1" customHeight="1" x14ac:dyDescent="0.2">
      <c r="A16" s="172" t="s">
        <v>111</v>
      </c>
      <c r="B16" s="387" t="s">
        <v>226</v>
      </c>
      <c r="C16" s="146" t="s">
        <v>36</v>
      </c>
      <c r="D16" s="166">
        <f t="shared" si="2"/>
        <v>0</v>
      </c>
      <c r="E16" s="173">
        <f t="shared" si="4"/>
        <v>2</v>
      </c>
      <c r="F16" s="177">
        <v>2</v>
      </c>
      <c r="G16" s="391"/>
      <c r="H16" s="143"/>
      <c r="I16" s="143"/>
      <c r="J16" s="143"/>
      <c r="K16" s="131"/>
      <c r="L16" s="143"/>
      <c r="M16" s="143"/>
      <c r="N16" s="143"/>
      <c r="O16" s="143"/>
      <c r="P16" s="143"/>
      <c r="Q16" s="143"/>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row>
    <row r="17" spans="1:120" s="50" customFormat="1" ht="30.95" customHeight="1" x14ac:dyDescent="0.25">
      <c r="A17" s="109"/>
      <c r="B17" s="151"/>
      <c r="C17" s="109"/>
      <c r="D17" s="152"/>
      <c r="E17" s="153"/>
      <c r="F17" s="154"/>
      <c r="G17" s="155"/>
      <c r="H17" s="2"/>
      <c r="I17" s="2"/>
      <c r="J17" s="2"/>
      <c r="K17" s="156"/>
      <c r="L17" s="2"/>
      <c r="M17" s="2"/>
      <c r="N17" s="2"/>
      <c r="O17" s="2"/>
      <c r="P17" s="2"/>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row>
    <row r="18" spans="1:120" s="25" customFormat="1" ht="30.95" customHeight="1" x14ac:dyDescent="0.2">
      <c r="A18" s="574" t="s">
        <v>57</v>
      </c>
      <c r="B18" s="574"/>
      <c r="C18" s="451" t="s">
        <v>4</v>
      </c>
      <c r="D18" s="83">
        <f>ROUND(SUM(D7:D16,D4:D5),0)</f>
        <v>0</v>
      </c>
      <c r="E18" s="576">
        <f>D18/D19</f>
        <v>0</v>
      </c>
      <c r="F18" s="158"/>
      <c r="G18" s="571" t="s">
        <v>112</v>
      </c>
      <c r="H18" s="130"/>
      <c r="I18" s="130"/>
      <c r="J18" s="130"/>
      <c r="K18" s="131"/>
      <c r="L18" s="130"/>
      <c r="M18" s="130"/>
      <c r="N18" s="130"/>
      <c r="O18" s="130"/>
      <c r="P18" s="130"/>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row>
    <row r="19" spans="1:120" s="25" customFormat="1" ht="30.95" customHeight="1" x14ac:dyDescent="0.2">
      <c r="A19" s="574"/>
      <c r="B19" s="574"/>
      <c r="C19" s="451" t="s">
        <v>5</v>
      </c>
      <c r="D19" s="83">
        <f>SUM(E7:E16,E4:E5)</f>
        <v>20</v>
      </c>
      <c r="E19" s="576"/>
      <c r="F19" s="158"/>
      <c r="G19" s="588"/>
      <c r="H19" s="130"/>
      <c r="I19" s="130"/>
      <c r="J19" s="130"/>
      <c r="K19" s="131"/>
      <c r="L19" s="130"/>
      <c r="M19" s="130"/>
      <c r="N19" s="130"/>
      <c r="O19" s="130"/>
      <c r="P19" s="130"/>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row>
    <row r="20" spans="1:120" ht="30.95" customHeight="1" x14ac:dyDescent="0.25">
      <c r="A20" s="563" t="s">
        <v>92</v>
      </c>
      <c r="B20" s="563"/>
      <c r="C20" s="563"/>
      <c r="D20" s="563"/>
      <c r="E20" s="563"/>
      <c r="F20" s="159"/>
      <c r="G20" s="160"/>
      <c r="H20" s="2"/>
      <c r="I20" s="2"/>
      <c r="J20" s="2"/>
      <c r="K20" s="156"/>
      <c r="L20" s="2"/>
      <c r="M20" s="2"/>
      <c r="N20" s="2"/>
      <c r="O20" s="2"/>
      <c r="P20" s="2"/>
    </row>
    <row r="21" spans="1:120" ht="15" customHeight="1" x14ac:dyDescent="0.25">
      <c r="A21" s="595"/>
      <c r="B21" s="595"/>
      <c r="C21" s="595"/>
      <c r="D21" s="595"/>
      <c r="E21" s="595"/>
      <c r="F21" s="37"/>
      <c r="G21" s="161"/>
      <c r="H21" s="2"/>
      <c r="I21" s="2"/>
      <c r="J21" s="2"/>
      <c r="K21" s="156"/>
      <c r="L21" s="2"/>
      <c r="M21" s="2"/>
      <c r="N21" s="2"/>
      <c r="O21" s="2"/>
      <c r="P21" s="2"/>
    </row>
    <row r="22" spans="1:120" x14ac:dyDescent="0.25">
      <c r="A22" s="595"/>
      <c r="B22" s="595"/>
      <c r="C22" s="595"/>
      <c r="D22" s="595"/>
      <c r="E22" s="595"/>
      <c r="F22" s="37"/>
      <c r="G22" s="161"/>
      <c r="H22" s="2"/>
      <c r="I22" s="2"/>
      <c r="J22" s="2"/>
      <c r="K22" s="156"/>
      <c r="L22" s="2"/>
      <c r="M22" s="2"/>
      <c r="N22" s="2"/>
      <c r="O22" s="2"/>
      <c r="P22" s="2"/>
    </row>
    <row r="23" spans="1:120" x14ac:dyDescent="0.25">
      <c r="A23" s="595"/>
      <c r="B23" s="595"/>
      <c r="C23" s="595"/>
      <c r="D23" s="595"/>
      <c r="E23" s="595"/>
      <c r="F23" s="37"/>
      <c r="G23" s="161"/>
      <c r="H23" s="2"/>
      <c r="I23" s="2"/>
      <c r="J23" s="2"/>
      <c r="K23" s="156"/>
      <c r="L23" s="2"/>
      <c r="M23" s="2"/>
      <c r="N23" s="2"/>
      <c r="O23" s="2"/>
      <c r="P23" s="2"/>
    </row>
    <row r="24" spans="1:120" x14ac:dyDescent="0.25">
      <c r="A24" s="595"/>
      <c r="B24" s="595"/>
      <c r="C24" s="595"/>
      <c r="D24" s="595"/>
      <c r="E24" s="595"/>
      <c r="F24" s="37"/>
      <c r="G24" s="161"/>
      <c r="H24" s="2"/>
      <c r="I24" s="2"/>
      <c r="J24" s="2"/>
      <c r="K24" s="156"/>
      <c r="L24" s="2"/>
      <c r="M24" s="2"/>
      <c r="N24" s="2"/>
      <c r="O24" s="2"/>
      <c r="P24" s="2"/>
    </row>
    <row r="25" spans="1:120" ht="15.75" customHeight="1" x14ac:dyDescent="0.2">
      <c r="A25" s="595"/>
      <c r="B25" s="595"/>
      <c r="C25" s="595"/>
      <c r="D25" s="595"/>
      <c r="E25" s="595"/>
      <c r="F25" s="24"/>
    </row>
    <row r="26" spans="1:120" ht="15.75" customHeight="1" x14ac:dyDescent="0.2">
      <c r="A26" s="595"/>
      <c r="B26" s="595"/>
      <c r="C26" s="595"/>
      <c r="D26" s="595"/>
      <c r="E26" s="595"/>
      <c r="F26" s="24"/>
    </row>
    <row r="27" spans="1:120" ht="15.75" customHeight="1" x14ac:dyDescent="0.2">
      <c r="A27" s="595"/>
      <c r="B27" s="595"/>
      <c r="C27" s="595"/>
      <c r="D27" s="595"/>
      <c r="E27" s="595"/>
      <c r="F27" s="24"/>
    </row>
    <row r="28" spans="1:120" ht="15.75" customHeight="1" x14ac:dyDescent="0.2">
      <c r="D28" s="594"/>
    </row>
    <row r="29" spans="1:120" ht="15.75" customHeight="1" x14ac:dyDescent="0.2">
      <c r="D29" s="594"/>
    </row>
    <row r="30" spans="1:120" ht="15.75" customHeight="1" x14ac:dyDescent="0.2">
      <c r="D30" s="594"/>
    </row>
    <row r="31" spans="1:120" ht="15.75" customHeight="1" x14ac:dyDescent="0.2">
      <c r="D31" s="594"/>
    </row>
    <row r="32" spans="1:120" ht="15.75" customHeight="1" x14ac:dyDescent="0.2">
      <c r="D32" s="594"/>
    </row>
    <row r="33" spans="3:6" ht="15.75" customHeight="1" x14ac:dyDescent="0.2">
      <c r="D33" s="594"/>
    </row>
    <row r="34" spans="3:6" ht="15.75" customHeight="1" x14ac:dyDescent="0.2">
      <c r="D34" s="594"/>
    </row>
    <row r="35" spans="3:6" ht="15.75" customHeight="1" x14ac:dyDescent="0.2">
      <c r="D35" s="594"/>
    </row>
    <row r="36" spans="3:6" ht="15.75" customHeight="1" x14ac:dyDescent="0.2">
      <c r="D36" s="594"/>
    </row>
    <row r="37" spans="3:6" ht="15.75" customHeight="1" x14ac:dyDescent="0.2">
      <c r="D37" s="594"/>
    </row>
    <row r="40" spans="3:6" ht="15.75" hidden="1" customHeight="1" x14ac:dyDescent="0.2">
      <c r="C40" s="572" t="s">
        <v>60</v>
      </c>
      <c r="D40" s="572"/>
      <c r="E40" s="125"/>
      <c r="F40" s="125"/>
    </row>
    <row r="41" spans="3:6" ht="15.75" hidden="1" customHeight="1" x14ac:dyDescent="0.2">
      <c r="C41" s="125" t="s">
        <v>61</v>
      </c>
      <c r="D41" s="178" t="s">
        <v>106</v>
      </c>
      <c r="E41" s="70" t="s">
        <v>113</v>
      </c>
      <c r="F41" s="70" t="s">
        <v>114</v>
      </c>
    </row>
    <row r="42" spans="3:6" ht="15.75" hidden="1" customHeight="1" x14ac:dyDescent="0.2">
      <c r="C42" s="179" t="s">
        <v>36</v>
      </c>
      <c r="D42" s="180" t="s">
        <v>36</v>
      </c>
      <c r="E42" s="70" t="s">
        <v>36</v>
      </c>
      <c r="F42" s="70" t="s">
        <v>36</v>
      </c>
    </row>
    <row r="43" spans="3:6" ht="15.75" hidden="1" customHeight="1" x14ac:dyDescent="0.2">
      <c r="C43" s="179" t="s">
        <v>62</v>
      </c>
      <c r="D43" s="181" t="s">
        <v>267</v>
      </c>
      <c r="E43" s="182" t="s">
        <v>115</v>
      </c>
      <c r="F43" s="70" t="s">
        <v>116</v>
      </c>
    </row>
    <row r="44" spans="3:6" ht="15.75" hidden="1" customHeight="1" x14ac:dyDescent="0.2">
      <c r="C44" s="179" t="s">
        <v>65</v>
      </c>
      <c r="D44" s="180" t="s">
        <v>268</v>
      </c>
      <c r="E44" s="182" t="s">
        <v>117</v>
      </c>
      <c r="F44" s="70" t="s">
        <v>118</v>
      </c>
    </row>
    <row r="45" spans="3:6" ht="15.75" hidden="1" customHeight="1" x14ac:dyDescent="0.2">
      <c r="C45" s="179" t="s">
        <v>68</v>
      </c>
      <c r="D45" s="180" t="s">
        <v>101</v>
      </c>
      <c r="E45" s="182" t="s">
        <v>118</v>
      </c>
      <c r="F45" s="70" t="s">
        <v>101</v>
      </c>
    </row>
    <row r="46" spans="3:6" ht="15.75" hidden="1" customHeight="1" x14ac:dyDescent="0.2">
      <c r="C46" s="70"/>
      <c r="D46" s="180" t="s">
        <v>68</v>
      </c>
      <c r="E46" s="70" t="s">
        <v>101</v>
      </c>
      <c r="F46" s="70" t="s">
        <v>68</v>
      </c>
    </row>
    <row r="47" spans="3:6" ht="15.75" customHeight="1" x14ac:dyDescent="0.2">
      <c r="C47" s="258"/>
      <c r="D47" s="258"/>
      <c r="E47" s="258"/>
      <c r="F47" s="258"/>
    </row>
    <row r="52" spans="3:6" ht="15.75" customHeight="1" x14ac:dyDescent="0.2">
      <c r="C52" s="24"/>
      <c r="D52" s="150"/>
      <c r="E52" s="24"/>
      <c r="F52" s="24"/>
    </row>
    <row r="53" spans="3:6" ht="15.75" customHeight="1" x14ac:dyDescent="0.2">
      <c r="D53" s="12"/>
    </row>
    <row r="54" spans="3:6" ht="15.75" customHeight="1" x14ac:dyDescent="0.2">
      <c r="D54" s="12"/>
    </row>
    <row r="55" spans="3:6" ht="15.75" customHeight="1" x14ac:dyDescent="0.2">
      <c r="D55" s="143"/>
    </row>
  </sheetData>
  <sheetProtection algorithmName="SHA-512" hashValue="kwzpLQlxaY/ksyFGIf8PghYw6R0FcjtEh7lit9lIhmKueyvc/i62jrkbyHT7y027YPqeN5FuvQldXuU4U6PsGA==" saltValue="ExK/C1L+AaVPRkororLOlA==" spinCount="100000" sheet="1" objects="1" scenarios="1"/>
  <mergeCells count="15">
    <mergeCell ref="C40:D40"/>
    <mergeCell ref="A18:B19"/>
    <mergeCell ref="G18:G19"/>
    <mergeCell ref="A3:A5"/>
    <mergeCell ref="B3:F3"/>
    <mergeCell ref="D28:D37"/>
    <mergeCell ref="E18:E19"/>
    <mergeCell ref="A20:E20"/>
    <mergeCell ref="A21:E27"/>
    <mergeCell ref="A1:D1"/>
    <mergeCell ref="A2:B2"/>
    <mergeCell ref="G3:G5"/>
    <mergeCell ref="A6:A9"/>
    <mergeCell ref="B6:F6"/>
    <mergeCell ref="G6:G9"/>
  </mergeCells>
  <dataValidations count="4">
    <dataValidation type="list" allowBlank="1" showInputMessage="1" showErrorMessage="1" sqref="C12:C16 C5 C8:C10" xr:uid="{00000000-0002-0000-0300-000000000000}">
      <formula1>$C$42:$C$45</formula1>
    </dataValidation>
    <dataValidation type="list" allowBlank="1" showInputMessage="1" showErrorMessage="1" sqref="C11" xr:uid="{00000000-0002-0000-0300-000001000000}">
      <formula1>$D$42:$D$46</formula1>
    </dataValidation>
    <dataValidation type="list" allowBlank="1" showInputMessage="1" showErrorMessage="1" sqref="C4" xr:uid="{00000000-0002-0000-0300-000002000000}">
      <formula1>$E$42:$E$52</formula1>
    </dataValidation>
    <dataValidation type="list" allowBlank="1" showInputMessage="1" showErrorMessage="1" sqref="C7" xr:uid="{00000000-0002-0000-0300-000003000000}">
      <formula1>$F$42:$F$46</formula1>
    </dataValidation>
  </dataValidations>
  <hyperlinks>
    <hyperlink ref="G15" r:id="rId1" display="Click here to download how-to guide for double sided printing. " xr:uid="{00000000-0004-0000-0300-000000000000}"/>
    <hyperlink ref="G13" r:id="rId2" display="Click here for a free service to cancel catalogue subscriptions" xr:uid="{00000000-0004-0000-0300-000001000000}"/>
    <hyperlink ref="G3:G5" r:id="rId3" display="Click here for information about purchasing printer paper and details on responsible forestry certifications." xr:uid="{00000000-0004-0000-0300-000002000000}"/>
  </hyperlinks>
  <pageMargins left="0.7" right="0.7" top="0.75" bottom="0.75" header="0.3" footer="0.3"/>
  <pageSetup scale="70" orientation="landscape" horizontalDpi="4294967292" verticalDpi="4294967292"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6"/>
  <sheetViews>
    <sheetView showGridLines="0" zoomScaleNormal="100" workbookViewId="0">
      <pane ySplit="1" topLeftCell="A2" activePane="bottomLeft" state="frozen"/>
      <selection pane="bottomLeft" activeCell="C3" sqref="C3"/>
    </sheetView>
  </sheetViews>
  <sheetFormatPr defaultColWidth="17.28515625" defaultRowHeight="15.75" x14ac:dyDescent="0.25"/>
  <cols>
    <col min="1" max="1" width="4.7109375" style="3" customWidth="1"/>
    <col min="2" max="2" width="70.7109375" style="3" customWidth="1"/>
    <col min="3" max="4" width="14.7109375" style="3" customWidth="1"/>
    <col min="5" max="5" width="14.7109375" style="339" customWidth="1"/>
    <col min="6" max="6" width="14.42578125" style="3" hidden="1" customWidth="1"/>
    <col min="7" max="7" width="70.7109375" style="198" customWidth="1"/>
    <col min="8" max="8" width="55.42578125" style="199" customWidth="1"/>
    <col min="9" max="17" width="8.85546875" style="3" customWidth="1"/>
    <col min="18" max="16384" width="17.28515625" style="3"/>
  </cols>
  <sheetData>
    <row r="1" spans="1:17" s="24" customFormat="1" ht="99.95" customHeight="1" x14ac:dyDescent="0.25">
      <c r="A1" s="562" t="s">
        <v>277</v>
      </c>
      <c r="B1" s="562"/>
      <c r="C1" s="562"/>
      <c r="D1" s="562"/>
      <c r="E1" s="340"/>
      <c r="F1" s="67"/>
      <c r="G1" s="67"/>
      <c r="H1" s="22"/>
      <c r="I1" s="23"/>
      <c r="J1" s="23"/>
      <c r="K1" s="23"/>
      <c r="L1" s="23"/>
      <c r="M1" s="23"/>
      <c r="N1" s="23"/>
      <c r="O1" s="23"/>
    </row>
    <row r="2" spans="1:17" s="25" customFormat="1" ht="30.95" customHeight="1" x14ac:dyDescent="0.2">
      <c r="A2" s="578" t="s">
        <v>119</v>
      </c>
      <c r="B2" s="579"/>
      <c r="C2" s="165" t="s">
        <v>31</v>
      </c>
      <c r="D2" s="455" t="s">
        <v>32</v>
      </c>
      <c r="E2" s="165" t="s">
        <v>252</v>
      </c>
      <c r="F2" s="74" t="s">
        <v>70</v>
      </c>
      <c r="G2" s="200" t="s">
        <v>34</v>
      </c>
      <c r="H2" s="183"/>
      <c r="I2" s="130"/>
      <c r="J2" s="130"/>
      <c r="K2" s="130"/>
      <c r="L2" s="130"/>
      <c r="M2" s="130"/>
      <c r="N2" s="130"/>
      <c r="O2" s="130"/>
      <c r="P2" s="130"/>
      <c r="Q2" s="130"/>
    </row>
    <row r="3" spans="1:17" s="148" customFormat="1" ht="62.1" customHeight="1" x14ac:dyDescent="0.2">
      <c r="A3" s="201" t="s">
        <v>120</v>
      </c>
      <c r="B3" s="392" t="s">
        <v>121</v>
      </c>
      <c r="C3" s="26" t="s">
        <v>36</v>
      </c>
      <c r="D3" s="203" t="str">
        <f>IF(C3&lt;&gt;"N/A",IF(C3="Yes",E3,"0"),"N/A")</f>
        <v>0</v>
      </c>
      <c r="E3" s="203">
        <f>IF(+C3="N/A","N/A",+F3)</f>
        <v>2</v>
      </c>
      <c r="F3" s="204">
        <v>2</v>
      </c>
      <c r="G3" s="357" t="s">
        <v>122</v>
      </c>
      <c r="H3" s="184"/>
      <c r="I3" s="12"/>
      <c r="J3" s="12"/>
      <c r="K3" s="12"/>
      <c r="L3" s="12"/>
      <c r="M3" s="12"/>
      <c r="N3" s="12"/>
      <c r="O3" s="12"/>
      <c r="P3" s="12"/>
      <c r="Q3" s="12"/>
    </row>
    <row r="4" spans="1:17" s="145" customFormat="1" ht="62.1" customHeight="1" x14ac:dyDescent="0.2">
      <c r="A4" s="202" t="s">
        <v>123</v>
      </c>
      <c r="B4" s="344" t="s">
        <v>124</v>
      </c>
      <c r="C4" s="31" t="s">
        <v>36</v>
      </c>
      <c r="D4" s="205" t="str">
        <f>IF(C4&lt;&gt;"N/A",IF(C4="Yes",E4,"0"),"N/A")</f>
        <v>0</v>
      </c>
      <c r="E4" s="205">
        <f t="shared" ref="E4:E14" si="0">IF(+C4="N/A","N/A",+F4)</f>
        <v>1</v>
      </c>
      <c r="F4" s="206">
        <v>1</v>
      </c>
      <c r="G4" s="394"/>
      <c r="H4" s="183"/>
      <c r="I4" s="143"/>
      <c r="J4" s="143"/>
      <c r="K4" s="143"/>
      <c r="L4" s="143"/>
      <c r="M4" s="143"/>
      <c r="N4" s="143"/>
      <c r="O4" s="143"/>
      <c r="P4" s="143"/>
      <c r="Q4" s="143"/>
    </row>
    <row r="5" spans="1:17" s="148" customFormat="1" ht="62.1" customHeight="1" x14ac:dyDescent="0.2">
      <c r="A5" s="201" t="s">
        <v>125</v>
      </c>
      <c r="B5" s="345" t="s">
        <v>126</v>
      </c>
      <c r="C5" s="26" t="s">
        <v>36</v>
      </c>
      <c r="D5" s="203" t="str">
        <f t="shared" ref="D5:D12" si="1">IF(C5&lt;&gt;"N/A",IF(C5="Yes",E5,"0"),"N/A")</f>
        <v>0</v>
      </c>
      <c r="E5" s="203">
        <f t="shared" si="0"/>
        <v>2</v>
      </c>
      <c r="F5" s="204">
        <v>2</v>
      </c>
      <c r="G5" s="456" t="s">
        <v>246</v>
      </c>
      <c r="H5" s="184"/>
      <c r="I5" s="12"/>
      <c r="J5" s="12"/>
      <c r="K5" s="12"/>
      <c r="L5" s="12"/>
      <c r="M5" s="12"/>
      <c r="N5" s="12"/>
      <c r="O5" s="12"/>
      <c r="P5" s="12"/>
      <c r="Q5" s="12"/>
    </row>
    <row r="6" spans="1:17" s="148" customFormat="1" ht="62.1" customHeight="1" x14ac:dyDescent="0.2">
      <c r="A6" s="202" t="s">
        <v>127</v>
      </c>
      <c r="B6" s="351" t="s">
        <v>128</v>
      </c>
      <c r="C6" s="31" t="s">
        <v>36</v>
      </c>
      <c r="D6" s="205" t="str">
        <f>IF(C6&lt;&gt;"N/A",IF(C6="Yes",E6,"0"),"N/A")</f>
        <v>0</v>
      </c>
      <c r="E6" s="205">
        <f t="shared" si="0"/>
        <v>1</v>
      </c>
      <c r="F6" s="206">
        <v>1</v>
      </c>
      <c r="G6" s="395"/>
      <c r="H6" s="184"/>
      <c r="I6" s="12"/>
      <c r="J6" s="12"/>
      <c r="K6" s="12"/>
      <c r="L6" s="12"/>
      <c r="M6" s="12"/>
      <c r="N6" s="12"/>
      <c r="O6" s="12"/>
      <c r="P6" s="12"/>
      <c r="Q6" s="12"/>
    </row>
    <row r="7" spans="1:17" s="148" customFormat="1" ht="62.1" customHeight="1" x14ac:dyDescent="0.2">
      <c r="A7" s="201" t="s">
        <v>129</v>
      </c>
      <c r="B7" s="346" t="s">
        <v>130</v>
      </c>
      <c r="C7" s="26" t="s">
        <v>36</v>
      </c>
      <c r="D7" s="203" t="str">
        <f>IF(C7&lt;&gt;"N/A",IF(C7="Yes",E7,"0"),"N/A")</f>
        <v>0</v>
      </c>
      <c r="E7" s="203">
        <f t="shared" si="0"/>
        <v>2</v>
      </c>
      <c r="F7" s="204">
        <v>2</v>
      </c>
      <c r="G7" s="357" t="s">
        <v>131</v>
      </c>
      <c r="H7" s="184"/>
      <c r="I7" s="12"/>
      <c r="J7" s="12"/>
      <c r="K7" s="12"/>
      <c r="L7" s="12"/>
      <c r="M7" s="12"/>
      <c r="N7" s="12"/>
      <c r="O7" s="12"/>
      <c r="P7" s="12"/>
      <c r="Q7" s="12"/>
    </row>
    <row r="8" spans="1:17" s="148" customFormat="1" ht="62.1" customHeight="1" x14ac:dyDescent="0.2">
      <c r="A8" s="202" t="s">
        <v>132</v>
      </c>
      <c r="B8" s="344" t="s">
        <v>133</v>
      </c>
      <c r="C8" s="31" t="s">
        <v>36</v>
      </c>
      <c r="D8" s="205" t="str">
        <f>IF(C8&lt;&gt;"N/A",IF(C8="Yes",E8,"0"),"N/A")</f>
        <v>0</v>
      </c>
      <c r="E8" s="205">
        <f t="shared" si="0"/>
        <v>2</v>
      </c>
      <c r="F8" s="206">
        <v>2</v>
      </c>
      <c r="G8" s="359" t="s">
        <v>134</v>
      </c>
      <c r="H8" s="184"/>
      <c r="I8" s="12"/>
      <c r="J8" s="12"/>
      <c r="K8" s="12"/>
      <c r="L8" s="12"/>
      <c r="M8" s="12"/>
      <c r="N8" s="12"/>
      <c r="O8" s="12"/>
      <c r="P8" s="12"/>
      <c r="Q8" s="12"/>
    </row>
    <row r="9" spans="1:17" s="148" customFormat="1" ht="62.1" customHeight="1" x14ac:dyDescent="0.2">
      <c r="A9" s="201" t="s">
        <v>135</v>
      </c>
      <c r="B9" s="346" t="s">
        <v>136</v>
      </c>
      <c r="C9" s="26" t="s">
        <v>36</v>
      </c>
      <c r="D9" s="203" t="str">
        <f t="shared" si="1"/>
        <v>0</v>
      </c>
      <c r="E9" s="203">
        <f t="shared" si="0"/>
        <v>2</v>
      </c>
      <c r="F9" s="204">
        <v>2</v>
      </c>
      <c r="G9" s="346"/>
      <c r="H9" s="185"/>
      <c r="I9" s="186"/>
      <c r="J9" s="186"/>
      <c r="K9" s="186"/>
      <c r="L9" s="186"/>
      <c r="M9" s="186"/>
      <c r="N9" s="186"/>
      <c r="O9" s="186"/>
      <c r="P9" s="186"/>
      <c r="Q9" s="186"/>
    </row>
    <row r="10" spans="1:17" s="148" customFormat="1" ht="62.1" customHeight="1" x14ac:dyDescent="0.2">
      <c r="A10" s="202" t="s">
        <v>137</v>
      </c>
      <c r="B10" s="344" t="s">
        <v>138</v>
      </c>
      <c r="C10" s="31" t="s">
        <v>36</v>
      </c>
      <c r="D10" s="205" t="str">
        <f t="shared" si="1"/>
        <v>0</v>
      </c>
      <c r="E10" s="205">
        <f t="shared" si="0"/>
        <v>2</v>
      </c>
      <c r="F10" s="206">
        <v>2</v>
      </c>
      <c r="G10" s="359" t="s">
        <v>321</v>
      </c>
      <c r="H10" s="187"/>
      <c r="I10" s="12"/>
      <c r="J10" s="12"/>
      <c r="K10" s="12"/>
      <c r="L10" s="12"/>
      <c r="M10" s="12"/>
      <c r="N10" s="12"/>
      <c r="O10" s="12"/>
      <c r="P10" s="12"/>
      <c r="Q10" s="12"/>
    </row>
    <row r="11" spans="1:17" s="148" customFormat="1" ht="62.1" customHeight="1" x14ac:dyDescent="0.2">
      <c r="A11" s="201" t="s">
        <v>139</v>
      </c>
      <c r="B11" s="393" t="s">
        <v>140</v>
      </c>
      <c r="C11" s="26" t="s">
        <v>36</v>
      </c>
      <c r="D11" s="203" t="str">
        <f t="shared" si="1"/>
        <v>0</v>
      </c>
      <c r="E11" s="203">
        <f t="shared" si="0"/>
        <v>2</v>
      </c>
      <c r="F11" s="204">
        <v>2</v>
      </c>
      <c r="G11" s="357" t="s">
        <v>141</v>
      </c>
      <c r="H11" s="184"/>
      <c r="I11" s="12"/>
      <c r="J11" s="12"/>
      <c r="K11" s="12"/>
      <c r="L11" s="12"/>
      <c r="M11" s="12"/>
      <c r="N11" s="12"/>
      <c r="O11" s="12"/>
      <c r="P11" s="12"/>
      <c r="Q11" s="12"/>
    </row>
    <row r="12" spans="1:17" s="148" customFormat="1" ht="62.1" customHeight="1" x14ac:dyDescent="0.2">
      <c r="A12" s="202" t="s">
        <v>142</v>
      </c>
      <c r="B12" s="344" t="s">
        <v>143</v>
      </c>
      <c r="C12" s="31" t="s">
        <v>36</v>
      </c>
      <c r="D12" s="205" t="str">
        <f t="shared" si="1"/>
        <v>0</v>
      </c>
      <c r="E12" s="205">
        <f t="shared" si="0"/>
        <v>2</v>
      </c>
      <c r="F12" s="206">
        <v>2</v>
      </c>
      <c r="G12" s="360"/>
      <c r="H12" s="185"/>
      <c r="I12" s="186"/>
      <c r="J12" s="186"/>
      <c r="K12" s="186"/>
      <c r="L12" s="186"/>
      <c r="M12" s="186"/>
      <c r="N12" s="186"/>
      <c r="O12" s="186"/>
      <c r="P12" s="186"/>
      <c r="Q12" s="186"/>
    </row>
    <row r="13" spans="1:17" s="148" customFormat="1" ht="62.1" customHeight="1" x14ac:dyDescent="0.2">
      <c r="A13" s="201" t="s">
        <v>144</v>
      </c>
      <c r="B13" s="345" t="s">
        <v>235</v>
      </c>
      <c r="C13" s="26" t="s">
        <v>36</v>
      </c>
      <c r="D13" s="203" t="str">
        <f t="shared" ref="D13" si="2">IF(C13&lt;&gt;"N/A",IF(C13="Yes",E13,"0"),"N/A")</f>
        <v>0</v>
      </c>
      <c r="E13" s="203">
        <f t="shared" si="0"/>
        <v>2</v>
      </c>
      <c r="F13" s="204">
        <v>2</v>
      </c>
      <c r="G13" s="396"/>
      <c r="H13" s="188"/>
      <c r="I13" s="186"/>
      <c r="J13" s="186"/>
      <c r="K13" s="186"/>
      <c r="L13" s="186"/>
      <c r="M13" s="186"/>
      <c r="N13" s="186"/>
      <c r="O13" s="186"/>
      <c r="P13" s="186"/>
      <c r="Q13" s="186"/>
    </row>
    <row r="14" spans="1:17" s="190" customFormat="1" ht="62.1" customHeight="1" x14ac:dyDescent="0.3">
      <c r="A14" s="202" t="s">
        <v>145</v>
      </c>
      <c r="B14" s="349" t="s">
        <v>236</v>
      </c>
      <c r="C14" s="31" t="s">
        <v>36</v>
      </c>
      <c r="D14" s="207" t="str">
        <f>IF(C14&lt;&gt;"N/A", IF(C14="Yes", F14, "0"),"N/A")</f>
        <v>0</v>
      </c>
      <c r="E14" s="205">
        <f t="shared" si="0"/>
        <v>2</v>
      </c>
      <c r="F14" s="448">
        <v>2</v>
      </c>
      <c r="G14" s="397" t="s">
        <v>146</v>
      </c>
      <c r="H14" s="103"/>
      <c r="I14" s="104"/>
      <c r="J14" s="104"/>
      <c r="K14" s="104"/>
      <c r="L14" s="104"/>
      <c r="M14" s="104"/>
      <c r="N14" s="104"/>
      <c r="O14" s="104"/>
      <c r="P14" s="189"/>
      <c r="Q14" s="189"/>
    </row>
    <row r="15" spans="1:17" s="50" customFormat="1" ht="30.95" customHeight="1" x14ac:dyDescent="0.25">
      <c r="A15" s="109"/>
      <c r="B15" s="151"/>
      <c r="C15" s="109"/>
      <c r="D15" s="152"/>
      <c r="E15" s="153"/>
      <c r="F15" s="109"/>
      <c r="G15" s="191"/>
      <c r="H15" s="156"/>
      <c r="I15" s="2"/>
      <c r="J15" s="2"/>
      <c r="K15" s="2"/>
      <c r="L15" s="2"/>
      <c r="M15" s="2"/>
      <c r="N15" s="2"/>
      <c r="O15" s="2"/>
      <c r="P15" s="2"/>
      <c r="Q15" s="49"/>
    </row>
    <row r="16" spans="1:17" s="25" customFormat="1" ht="30.95" customHeight="1" x14ac:dyDescent="0.2">
      <c r="A16" s="599" t="s">
        <v>57</v>
      </c>
      <c r="B16" s="599"/>
      <c r="C16" s="451" t="s">
        <v>4</v>
      </c>
      <c r="D16" s="83">
        <f>ROUND(SUM(D3:D14),0)</f>
        <v>0</v>
      </c>
      <c r="E16" s="576">
        <f>D16/D17</f>
        <v>0</v>
      </c>
      <c r="F16" s="158"/>
      <c r="G16" s="596" t="s">
        <v>58</v>
      </c>
      <c r="H16" s="192"/>
      <c r="I16" s="130"/>
      <c r="J16" s="130"/>
      <c r="K16" s="130"/>
      <c r="L16" s="130"/>
      <c r="M16" s="130"/>
      <c r="N16" s="130"/>
      <c r="O16" s="130"/>
      <c r="P16" s="130"/>
    </row>
    <row r="17" spans="1:17" s="25" customFormat="1" ht="30.95" customHeight="1" x14ac:dyDescent="0.2">
      <c r="A17" s="599"/>
      <c r="B17" s="599"/>
      <c r="C17" s="451" t="s">
        <v>5</v>
      </c>
      <c r="D17" s="83">
        <f>SUM(E3:E14)</f>
        <v>22</v>
      </c>
      <c r="E17" s="576"/>
      <c r="F17" s="158"/>
      <c r="G17" s="597"/>
      <c r="H17" s="192"/>
      <c r="I17" s="130"/>
      <c r="J17" s="130"/>
      <c r="K17" s="130"/>
      <c r="L17" s="130"/>
      <c r="M17" s="130"/>
      <c r="N17" s="130"/>
      <c r="O17" s="130"/>
      <c r="P17" s="130"/>
    </row>
    <row r="18" spans="1:17" ht="30.95" customHeight="1" x14ac:dyDescent="0.25">
      <c r="A18" s="563" t="s">
        <v>92</v>
      </c>
      <c r="B18" s="563"/>
      <c r="C18" s="563"/>
      <c r="D18" s="563"/>
      <c r="E18" s="563"/>
      <c r="F18" s="193"/>
      <c r="G18" s="194"/>
      <c r="H18" s="156"/>
      <c r="I18" s="2"/>
      <c r="J18" s="2"/>
      <c r="K18" s="2"/>
      <c r="L18" s="2"/>
      <c r="M18" s="2"/>
      <c r="N18" s="2"/>
      <c r="O18" s="2"/>
      <c r="P18" s="2"/>
    </row>
    <row r="19" spans="1:17" x14ac:dyDescent="0.25">
      <c r="A19" s="600"/>
      <c r="B19" s="600"/>
      <c r="C19" s="600"/>
      <c r="D19" s="600"/>
      <c r="E19" s="600"/>
      <c r="F19" s="195"/>
      <c r="G19" s="196"/>
      <c r="H19" s="156"/>
      <c r="I19" s="2"/>
      <c r="J19" s="2"/>
      <c r="K19" s="2"/>
      <c r="L19" s="2"/>
      <c r="M19" s="2"/>
      <c r="N19" s="2"/>
      <c r="O19" s="2"/>
      <c r="P19" s="2"/>
    </row>
    <row r="20" spans="1:17" x14ac:dyDescent="0.25">
      <c r="A20" s="600"/>
      <c r="B20" s="600"/>
      <c r="C20" s="600"/>
      <c r="D20" s="600"/>
      <c r="E20" s="600"/>
      <c r="F20" s="195"/>
      <c r="G20" s="196"/>
      <c r="H20" s="156"/>
      <c r="I20" s="2"/>
      <c r="J20" s="2"/>
      <c r="K20" s="2"/>
      <c r="L20" s="2"/>
      <c r="M20" s="2"/>
      <c r="N20" s="2"/>
      <c r="O20" s="2"/>
      <c r="P20" s="2"/>
    </row>
    <row r="21" spans="1:17" x14ac:dyDescent="0.25">
      <c r="A21" s="600"/>
      <c r="B21" s="600"/>
      <c r="C21" s="600"/>
      <c r="D21" s="600"/>
      <c r="E21" s="600"/>
      <c r="F21" s="195"/>
      <c r="G21" s="196"/>
      <c r="H21" s="156"/>
      <c r="I21" s="2"/>
      <c r="J21" s="2"/>
      <c r="K21" s="2"/>
      <c r="L21" s="2"/>
      <c r="M21" s="2"/>
      <c r="N21" s="2"/>
      <c r="O21" s="2"/>
      <c r="P21" s="2"/>
    </row>
    <row r="22" spans="1:17" x14ac:dyDescent="0.25">
      <c r="A22" s="600"/>
      <c r="B22" s="600"/>
      <c r="C22" s="600"/>
      <c r="D22" s="600"/>
      <c r="E22" s="600"/>
      <c r="F22" s="195"/>
      <c r="G22" s="196"/>
      <c r="H22" s="156"/>
      <c r="I22" s="2"/>
      <c r="J22" s="2"/>
      <c r="K22" s="2"/>
      <c r="L22" s="2"/>
      <c r="M22" s="2"/>
      <c r="N22" s="2"/>
      <c r="O22" s="2"/>
      <c r="P22" s="2"/>
    </row>
    <row r="23" spans="1:17" x14ac:dyDescent="0.25">
      <c r="A23" s="600"/>
      <c r="B23" s="600"/>
      <c r="C23" s="600"/>
      <c r="D23" s="600"/>
      <c r="E23" s="600"/>
      <c r="F23" s="195"/>
      <c r="G23" s="196"/>
      <c r="H23" s="156"/>
      <c r="I23" s="2"/>
      <c r="J23" s="2"/>
      <c r="K23" s="2"/>
      <c r="L23" s="2"/>
      <c r="M23" s="2"/>
      <c r="N23" s="2"/>
      <c r="O23" s="2"/>
      <c r="P23" s="2"/>
    </row>
    <row r="24" spans="1:17" x14ac:dyDescent="0.25">
      <c r="A24" s="600"/>
      <c r="B24" s="600"/>
      <c r="C24" s="600"/>
      <c r="D24" s="600"/>
      <c r="E24" s="600"/>
      <c r="F24" s="195"/>
      <c r="G24" s="196"/>
      <c r="H24" s="156"/>
      <c r="I24" s="2"/>
      <c r="J24" s="2"/>
      <c r="K24" s="2"/>
      <c r="L24" s="2"/>
      <c r="M24" s="2"/>
      <c r="N24" s="2"/>
      <c r="O24" s="2"/>
      <c r="P24" s="2"/>
    </row>
    <row r="25" spans="1:17" x14ac:dyDescent="0.25">
      <c r="A25" s="600"/>
      <c r="B25" s="600"/>
      <c r="C25" s="600"/>
      <c r="D25" s="600"/>
      <c r="E25" s="600"/>
      <c r="F25" s="195"/>
      <c r="G25" s="196"/>
      <c r="H25" s="156"/>
      <c r="I25" s="2"/>
      <c r="J25" s="2"/>
      <c r="K25" s="2"/>
      <c r="L25" s="2"/>
      <c r="M25" s="2"/>
      <c r="N25" s="2"/>
      <c r="O25" s="2"/>
      <c r="P25" s="2"/>
    </row>
    <row r="26" spans="1:17" x14ac:dyDescent="0.25">
      <c r="A26" s="197"/>
      <c r="B26" s="197"/>
      <c r="C26" s="197"/>
      <c r="D26" s="197"/>
      <c r="E26" s="341"/>
      <c r="F26" s="195"/>
      <c r="G26" s="196"/>
      <c r="H26" s="156"/>
      <c r="I26" s="2"/>
      <c r="J26" s="2"/>
      <c r="K26" s="2"/>
      <c r="L26" s="2"/>
      <c r="M26" s="2"/>
      <c r="N26" s="2"/>
      <c r="O26" s="2"/>
      <c r="P26" s="2"/>
    </row>
    <row r="27" spans="1:17" x14ac:dyDescent="0.25">
      <c r="A27" s="197"/>
      <c r="B27" s="197"/>
      <c r="C27" s="197"/>
      <c r="D27" s="197"/>
      <c r="E27" s="341"/>
      <c r="F27" s="195"/>
      <c r="G27" s="196"/>
      <c r="H27" s="156"/>
      <c r="I27" s="2"/>
      <c r="J27" s="2"/>
      <c r="K27" s="2"/>
      <c r="L27" s="2"/>
      <c r="M27" s="2"/>
      <c r="N27" s="2"/>
      <c r="O27" s="2"/>
      <c r="P27" s="2"/>
    </row>
    <row r="28" spans="1:17" x14ac:dyDescent="0.25">
      <c r="H28" s="156"/>
      <c r="I28" s="2"/>
      <c r="J28" s="2"/>
      <c r="K28" s="2"/>
      <c r="L28" s="2"/>
      <c r="M28" s="2"/>
      <c r="N28" s="2"/>
      <c r="O28" s="2"/>
      <c r="P28" s="2"/>
      <c r="Q28" s="2"/>
    </row>
    <row r="29" spans="1:17" x14ac:dyDescent="0.25">
      <c r="C29" s="598"/>
      <c r="D29" s="594"/>
      <c r="H29" s="156"/>
      <c r="I29" s="2"/>
      <c r="J29" s="2"/>
      <c r="K29" s="2"/>
      <c r="L29" s="2"/>
      <c r="M29" s="2"/>
      <c r="N29" s="2"/>
      <c r="O29" s="2"/>
      <c r="P29" s="2"/>
      <c r="Q29" s="2"/>
    </row>
    <row r="30" spans="1:17" x14ac:dyDescent="0.25">
      <c r="C30" s="594"/>
      <c r="D30" s="594"/>
      <c r="H30" s="156"/>
      <c r="I30" s="2"/>
      <c r="J30" s="2"/>
      <c r="K30" s="2"/>
      <c r="L30" s="2"/>
      <c r="M30" s="2"/>
      <c r="N30" s="2"/>
      <c r="O30" s="2"/>
      <c r="P30" s="2"/>
      <c r="Q30" s="2"/>
    </row>
    <row r="31" spans="1:17" x14ac:dyDescent="0.25">
      <c r="C31" s="594"/>
      <c r="D31" s="594"/>
      <c r="H31" s="156"/>
      <c r="I31" s="2"/>
      <c r="J31" s="2"/>
      <c r="K31" s="2"/>
      <c r="L31" s="2"/>
      <c r="M31" s="2"/>
      <c r="N31" s="2"/>
      <c r="O31" s="2"/>
      <c r="P31" s="2"/>
      <c r="Q31" s="2"/>
    </row>
    <row r="32" spans="1:17" x14ac:dyDescent="0.25">
      <c r="C32" s="594"/>
      <c r="D32" s="594"/>
    </row>
    <row r="33" spans="3:6" x14ac:dyDescent="0.25">
      <c r="C33" s="594"/>
      <c r="D33" s="594"/>
    </row>
    <row r="34" spans="3:6" ht="42.75" customHeight="1" x14ac:dyDescent="0.25">
      <c r="C34" s="594"/>
      <c r="D34" s="594"/>
    </row>
    <row r="40" spans="3:6" ht="18" hidden="1" customHeight="1" x14ac:dyDescent="0.25">
      <c r="C40" s="572" t="s">
        <v>60</v>
      </c>
      <c r="D40" s="572"/>
      <c r="E40" s="572"/>
      <c r="F40" s="572"/>
    </row>
    <row r="41" spans="3:6" ht="19.5" hidden="1" customHeight="1" x14ac:dyDescent="0.25">
      <c r="C41" s="125" t="s">
        <v>61</v>
      </c>
      <c r="D41" s="125"/>
      <c r="E41" s="125"/>
      <c r="F41" s="125"/>
    </row>
    <row r="42" spans="3:6" hidden="1" x14ac:dyDescent="0.25">
      <c r="C42" s="208" t="s">
        <v>36</v>
      </c>
      <c r="D42" s="70"/>
      <c r="E42" s="84"/>
      <c r="F42" s="70"/>
    </row>
    <row r="43" spans="3:6" hidden="1" x14ac:dyDescent="0.25">
      <c r="C43" s="209" t="s">
        <v>62</v>
      </c>
      <c r="D43" s="70"/>
      <c r="E43" s="84"/>
      <c r="F43" s="70"/>
    </row>
    <row r="44" spans="3:6" hidden="1" x14ac:dyDescent="0.25">
      <c r="C44" s="208" t="s">
        <v>65</v>
      </c>
      <c r="D44" s="70"/>
      <c r="E44" s="84"/>
      <c r="F44" s="70"/>
    </row>
    <row r="45" spans="3:6" hidden="1" x14ac:dyDescent="0.25">
      <c r="C45" s="209" t="s">
        <v>68</v>
      </c>
      <c r="D45" s="70"/>
      <c r="E45" s="84"/>
      <c r="F45" s="70"/>
    </row>
    <row r="46" spans="3:6" x14ac:dyDescent="0.25">
      <c r="C46" s="70"/>
      <c r="D46" s="70"/>
      <c r="E46" s="84"/>
      <c r="F46" s="70"/>
    </row>
  </sheetData>
  <sheetProtection algorithmName="SHA-512" hashValue="/fSIcZjeT1QwNLYyqeX0IkwsgDkkDo9yd8ihqMx+RCqrgS9AHiyoWMjb2CZMqAaU5/NY8Rmen8Y1aMs/3cyxCA==" saltValue="LtNzR07liHBZeshyWjrDhg==" spinCount="100000" sheet="1" objects="1" scenarios="1"/>
  <mergeCells count="9">
    <mergeCell ref="G16:G17"/>
    <mergeCell ref="A1:D1"/>
    <mergeCell ref="C40:F40"/>
    <mergeCell ref="C29:D34"/>
    <mergeCell ref="A2:B2"/>
    <mergeCell ref="A16:B17"/>
    <mergeCell ref="E16:E17"/>
    <mergeCell ref="A18:E18"/>
    <mergeCell ref="A19:E25"/>
  </mergeCells>
  <dataValidations count="1">
    <dataValidation type="list" allowBlank="1" showInputMessage="1" showErrorMessage="1" sqref="C3:C14" xr:uid="{00000000-0002-0000-0400-000000000000}">
      <formula1>$C$42:$C$45</formula1>
    </dataValidation>
  </dataValidations>
  <hyperlinks>
    <hyperlink ref="G11" r:id="rId1" xr:uid="{00000000-0004-0000-0400-000000000000}"/>
    <hyperlink ref="G3" r:id="rId2" xr:uid="{00000000-0004-0000-0400-000001000000}"/>
    <hyperlink ref="G8" r:id="rId3" xr:uid="{00000000-0004-0000-0400-000002000000}"/>
    <hyperlink ref="G7" r:id="rId4" xr:uid="{00000000-0004-0000-0400-000003000000}"/>
    <hyperlink ref="G14" r:id="rId5" display="Click here for Sustainable Vendors" xr:uid="{00000000-0004-0000-0400-000004000000}"/>
    <hyperlink ref="G5" r:id="rId6" xr:uid="{00000000-0004-0000-0400-000005000000}"/>
    <hyperlink ref="G10" r:id="rId7" display="Verify an item is EPEAT certified through a quick search before finalizing your purchase. Note that most items purchased through WashU's preferred supplies meet the EPEAT certification criteria (including most DELL and Apple products. " xr:uid="{00000000-0004-0000-0400-000006000000}"/>
  </hyperlinks>
  <pageMargins left="0.7" right="0.7" top="0.75" bottom="0.75" header="0.3" footer="0.3"/>
  <pageSetup scale="70" orientation="landscape" horizontalDpi="4294967292" verticalDpi="4294967292" r:id="rId8"/>
  <colBreaks count="1" manualBreakCount="1">
    <brk id="7" max="1048575" man="1"/>
  </colBreaks>
  <drawing r:id="rId9"/>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5"/>
  <sheetViews>
    <sheetView showGridLines="0" zoomScaleNormal="100" workbookViewId="0">
      <pane ySplit="1" topLeftCell="A2" activePane="bottomLeft" state="frozen"/>
      <selection pane="bottomLeft" activeCell="C4" sqref="C4"/>
    </sheetView>
  </sheetViews>
  <sheetFormatPr defaultColWidth="17.28515625" defaultRowHeight="12.75" x14ac:dyDescent="0.2"/>
  <cols>
    <col min="1" max="1" width="4.7109375" style="3" customWidth="1"/>
    <col min="2" max="2" width="70.7109375" style="3" customWidth="1"/>
    <col min="3" max="5" width="14.7109375" style="3" customWidth="1"/>
    <col min="6" max="6" width="8.7109375" style="3" hidden="1" customWidth="1"/>
    <col min="7" max="7" width="70.7109375" style="3" customWidth="1"/>
    <col min="8" max="8" width="35.85546875" style="229" customWidth="1"/>
    <col min="9" max="17" width="8.85546875" style="3" customWidth="1"/>
    <col min="18" max="16384" width="17.28515625" style="3"/>
  </cols>
  <sheetData>
    <row r="1" spans="1:17" s="24" customFormat="1" ht="99.95" customHeight="1" x14ac:dyDescent="0.25">
      <c r="A1" s="616" t="s">
        <v>277</v>
      </c>
      <c r="B1" s="616"/>
      <c r="C1" s="616"/>
      <c r="D1" s="616"/>
      <c r="E1" s="67"/>
      <c r="F1" s="67"/>
      <c r="G1" s="67"/>
      <c r="H1" s="22"/>
      <c r="I1" s="23"/>
      <c r="J1" s="23"/>
      <c r="K1" s="23"/>
      <c r="L1" s="23"/>
      <c r="M1" s="23"/>
      <c r="N1" s="23"/>
      <c r="O1" s="23"/>
    </row>
    <row r="2" spans="1:17" s="25" customFormat="1" ht="30.95" customHeight="1" x14ac:dyDescent="0.2">
      <c r="A2" s="617" t="s">
        <v>147</v>
      </c>
      <c r="B2" s="618"/>
      <c r="C2" s="451" t="s">
        <v>31</v>
      </c>
      <c r="D2" s="451" t="s">
        <v>32</v>
      </c>
      <c r="E2" s="164" t="s">
        <v>252</v>
      </c>
      <c r="F2" s="231" t="s">
        <v>70</v>
      </c>
      <c r="G2" s="232" t="s">
        <v>34</v>
      </c>
      <c r="H2" s="210"/>
      <c r="I2" s="130"/>
      <c r="J2" s="130"/>
      <c r="K2" s="130"/>
      <c r="L2" s="130"/>
      <c r="M2" s="130"/>
      <c r="N2" s="130"/>
      <c r="O2" s="130"/>
      <c r="P2" s="130"/>
      <c r="Q2" s="130"/>
    </row>
    <row r="3" spans="1:17" s="212" customFormat="1" ht="62.1" customHeight="1" x14ac:dyDescent="0.2">
      <c r="A3" s="589" t="s">
        <v>148</v>
      </c>
      <c r="B3" s="620" t="s">
        <v>289</v>
      </c>
      <c r="C3" s="620"/>
      <c r="D3" s="620"/>
      <c r="E3" s="620"/>
      <c r="F3" s="606">
        <v>4</v>
      </c>
      <c r="G3" s="609" t="s">
        <v>316</v>
      </c>
      <c r="H3" s="605" t="s">
        <v>149</v>
      </c>
      <c r="I3" s="211"/>
      <c r="J3" s="211"/>
      <c r="K3" s="211"/>
      <c r="L3" s="211"/>
      <c r="M3" s="211"/>
      <c r="N3" s="211"/>
      <c r="O3" s="211"/>
      <c r="P3" s="211"/>
      <c r="Q3" s="211"/>
    </row>
    <row r="4" spans="1:17" s="212" customFormat="1" ht="30.95" customHeight="1" x14ac:dyDescent="0.2">
      <c r="A4" s="590"/>
      <c r="B4" s="398" t="s">
        <v>263</v>
      </c>
      <c r="C4" s="342"/>
      <c r="D4" s="612">
        <f>IF(AND(ISNUMBER(Summary!G23),Summary!G23&lt;&gt;"0",OR(Summary!G24="",Summary!G24="0",ISTEXT(Summary!G24))),(1*(C4/Summary!G23/(1/4))+1*(C5/Summary!G23/(1/4))+(2/3)*(C6/Summary!G23/(1/4))+(1/3)*(C7/Summary!G23/(1/4))+(1/3)*(C8/Summary!G23/(1/4))),IF(AND(ISNUMBER(Summary!G23),ISNUMBER(Summary!G24),Summary!G23&lt;&gt;"0",Summary!G24&lt;&gt;"0"),(1*(C4/Summary!G24/(1/4))+1*(C5/Summary!G24/(1/4))+(2/3)*(C6/Summary!G24/(1/4))+(1/3)*(C7/Summary!G24/(1/4))+(1/3)*(C8/Summary!G24/(1/4))),0))</f>
        <v>0</v>
      </c>
      <c r="E4" s="614">
        <v>4</v>
      </c>
      <c r="F4" s="607"/>
      <c r="G4" s="610"/>
      <c r="H4" s="605"/>
      <c r="I4" s="211"/>
      <c r="J4" s="211"/>
      <c r="K4" s="211"/>
      <c r="L4" s="211"/>
      <c r="M4" s="211"/>
      <c r="N4" s="211"/>
      <c r="O4" s="211"/>
      <c r="P4" s="211"/>
      <c r="Q4" s="211"/>
    </row>
    <row r="5" spans="1:17" s="212" customFormat="1" ht="30.95" customHeight="1" x14ac:dyDescent="0.2">
      <c r="A5" s="590"/>
      <c r="B5" s="399" t="s">
        <v>290</v>
      </c>
      <c r="C5" s="213"/>
      <c r="D5" s="613"/>
      <c r="E5" s="614"/>
      <c r="F5" s="607"/>
      <c r="G5" s="610"/>
      <c r="H5" s="605"/>
      <c r="I5" s="211"/>
      <c r="J5" s="211"/>
      <c r="K5" s="211"/>
      <c r="L5" s="211"/>
      <c r="M5" s="211"/>
      <c r="N5" s="211"/>
      <c r="O5" s="211"/>
      <c r="P5" s="211"/>
      <c r="Q5" s="211"/>
    </row>
    <row r="6" spans="1:17" s="212" customFormat="1" ht="30.95" customHeight="1" x14ac:dyDescent="0.2">
      <c r="A6" s="590"/>
      <c r="B6" s="399" t="s">
        <v>262</v>
      </c>
      <c r="C6" s="213"/>
      <c r="D6" s="613"/>
      <c r="E6" s="614"/>
      <c r="F6" s="607"/>
      <c r="G6" s="610"/>
      <c r="H6" s="605"/>
      <c r="I6" s="211"/>
      <c r="J6" s="211"/>
      <c r="K6" s="211"/>
      <c r="L6" s="211"/>
      <c r="M6" s="211"/>
      <c r="N6" s="211"/>
      <c r="O6" s="211"/>
      <c r="P6" s="211"/>
      <c r="Q6" s="211"/>
    </row>
    <row r="7" spans="1:17" s="212" customFormat="1" ht="30.95" customHeight="1" x14ac:dyDescent="0.2">
      <c r="A7" s="590"/>
      <c r="B7" s="381" t="s">
        <v>261</v>
      </c>
      <c r="C7" s="213"/>
      <c r="D7" s="613"/>
      <c r="E7" s="614"/>
      <c r="F7" s="607"/>
      <c r="G7" s="610"/>
      <c r="H7" s="605"/>
      <c r="I7" s="211"/>
      <c r="J7" s="211"/>
      <c r="K7" s="211"/>
      <c r="L7" s="211"/>
      <c r="M7" s="211"/>
      <c r="N7" s="211"/>
      <c r="O7" s="211"/>
      <c r="P7" s="211"/>
      <c r="Q7" s="211"/>
    </row>
    <row r="8" spans="1:17" s="212" customFormat="1" ht="30.95" customHeight="1" x14ac:dyDescent="0.2">
      <c r="A8" s="590"/>
      <c r="B8" s="381" t="s">
        <v>260</v>
      </c>
      <c r="C8" s="213"/>
      <c r="D8" s="613"/>
      <c r="E8" s="615"/>
      <c r="F8" s="608"/>
      <c r="G8" s="611"/>
      <c r="H8" s="214"/>
      <c r="I8" s="211"/>
      <c r="J8" s="211"/>
      <c r="K8" s="211"/>
      <c r="L8" s="211"/>
      <c r="M8" s="211"/>
      <c r="N8" s="211"/>
      <c r="O8" s="211"/>
      <c r="P8" s="211"/>
      <c r="Q8" s="211"/>
    </row>
    <row r="9" spans="1:17" s="218" customFormat="1" ht="62.1" customHeight="1" x14ac:dyDescent="0.2">
      <c r="A9" s="233" t="s">
        <v>150</v>
      </c>
      <c r="B9" s="349" t="s">
        <v>258</v>
      </c>
      <c r="C9" s="215"/>
      <c r="D9" s="235">
        <f>IF(AND(Summary!G23&lt;&gt;"",Summary!G24="",C9&gt;(0.5*Summary!G23)),0,IF(AND(Summary!G23&lt;&gt;"",Summary!G24="",C9&lt;=(0.5*Summary!G23),C9&gt;(0.3*Summary!G23)),1,IF(AND(Summary!G23&lt;&gt;"",Summary!G24="",C9&lt;=(0.3*Summary!G23),C9&gt;0),3,IF(AND(Summary!G23&lt;&gt;"",Summary!G24="",C9&lt;1,C9&lt;&gt;""),4,IF(AND(Summary!G24&lt;&gt;"",C9&gt;(0.5*Summary!G24)),0,IF(AND(Summary!G24&lt;&gt;"",C9&lt;=(0.5*Summary!G24),C9&gt;(0.3*Summary!G24)),1,IF(AND(Summary!G24&lt;&gt;"",Summary!G24&lt;&gt;"",C9&lt;=(0.3*Summary!G24),C9&gt;0),3,IF(AND(Summary!G24&lt;&gt;"",C9&lt;1,C9&lt;&gt;""),4,IF(C9="N/A","N/A",IF(C9="NA","N/A",IF(C9="n/a","N/A",IF(C9="na","N/A",0))))))))))))</f>
        <v>0</v>
      </c>
      <c r="E9" s="236">
        <f t="shared" ref="E9:E11" si="0">IF(+C9="N/A","N/A",+F9)</f>
        <v>4</v>
      </c>
      <c r="F9" s="237">
        <v>4</v>
      </c>
      <c r="G9" s="457"/>
      <c r="H9" s="216"/>
      <c r="I9" s="217"/>
      <c r="J9" s="217"/>
      <c r="K9" s="217"/>
      <c r="L9" s="217"/>
      <c r="M9" s="217"/>
      <c r="N9" s="217"/>
      <c r="O9" s="217"/>
      <c r="P9" s="217"/>
      <c r="Q9" s="217"/>
    </row>
    <row r="10" spans="1:17" s="221" customFormat="1" ht="62.1" customHeight="1" x14ac:dyDescent="0.2">
      <c r="A10" s="234" t="s">
        <v>151</v>
      </c>
      <c r="B10" s="381" t="s">
        <v>259</v>
      </c>
      <c r="C10" s="32"/>
      <c r="D10" s="238">
        <f>IF(AND(Summary!G23&lt;&gt;"",Summary!G24="",C10&gt;=((Summary!G23)*0.75)),2,IF(AND(Summary!G24&lt;&gt;"",C10&gt;=((Summary!G24)*0.75)),2,IF(C10="N/A","N/A",IF(C10="NA","N/A",IF(C10="n/a","N/A",IF(C10="na","N/A",0))))))</f>
        <v>0</v>
      </c>
      <c r="E10" s="239">
        <f t="shared" si="0"/>
        <v>2</v>
      </c>
      <c r="F10" s="458">
        <v>2</v>
      </c>
      <c r="G10" s="402" t="s">
        <v>239</v>
      </c>
      <c r="H10" s="219"/>
      <c r="I10" s="220"/>
      <c r="J10" s="220"/>
      <c r="K10" s="220"/>
      <c r="L10" s="220"/>
      <c r="M10" s="220"/>
      <c r="N10" s="220"/>
      <c r="O10" s="220"/>
      <c r="P10" s="220"/>
      <c r="Q10" s="220"/>
    </row>
    <row r="11" spans="1:17" s="221" customFormat="1" ht="62.1" customHeight="1" x14ac:dyDescent="0.2">
      <c r="A11" s="233" t="s">
        <v>152</v>
      </c>
      <c r="B11" s="351" t="s">
        <v>291</v>
      </c>
      <c r="C11" s="8" t="s">
        <v>36</v>
      </c>
      <c r="D11" s="235">
        <f t="shared" ref="D11:D18" si="1">IF(C11="Yes",F11,IF(C11="N/A","N/A",0))</f>
        <v>0</v>
      </c>
      <c r="E11" s="240">
        <f t="shared" si="0"/>
        <v>2</v>
      </c>
      <c r="F11" s="241">
        <v>2</v>
      </c>
      <c r="G11" s="390" t="s">
        <v>237</v>
      </c>
      <c r="H11" s="219"/>
      <c r="I11" s="220"/>
      <c r="J11" s="220"/>
      <c r="K11" s="220"/>
      <c r="L11" s="220"/>
      <c r="M11" s="220"/>
      <c r="N11" s="220"/>
      <c r="O11" s="220"/>
      <c r="P11" s="220"/>
      <c r="Q11" s="220"/>
    </row>
    <row r="12" spans="1:17" s="224" customFormat="1" ht="62.1" customHeight="1" x14ac:dyDescent="0.2">
      <c r="A12" s="234" t="s">
        <v>153</v>
      </c>
      <c r="B12" s="400" t="s">
        <v>292</v>
      </c>
      <c r="C12" s="7" t="s">
        <v>36</v>
      </c>
      <c r="D12" s="238">
        <f t="shared" si="1"/>
        <v>0</v>
      </c>
      <c r="E12" s="239">
        <f>IF(+C12="N/A","N/A",+F12)</f>
        <v>2</v>
      </c>
      <c r="F12" s="242">
        <v>2</v>
      </c>
      <c r="G12" s="403"/>
      <c r="H12" s="222" t="s">
        <v>154</v>
      </c>
      <c r="I12" s="223"/>
      <c r="J12" s="223"/>
      <c r="K12" s="223"/>
      <c r="L12" s="223"/>
      <c r="M12" s="223"/>
      <c r="N12" s="223"/>
      <c r="O12" s="223"/>
      <c r="P12" s="223"/>
      <c r="Q12" s="223"/>
    </row>
    <row r="13" spans="1:17" s="224" customFormat="1" ht="62.1" customHeight="1" x14ac:dyDescent="0.2">
      <c r="A13" s="233" t="s">
        <v>155</v>
      </c>
      <c r="B13" s="351" t="s">
        <v>293</v>
      </c>
      <c r="C13" s="8" t="s">
        <v>36</v>
      </c>
      <c r="D13" s="235">
        <f t="shared" si="1"/>
        <v>0</v>
      </c>
      <c r="E13" s="240">
        <f t="shared" ref="E13:E18" si="2">IF(+C13="N/A","N/A",+F13)</f>
        <v>1</v>
      </c>
      <c r="F13" s="243">
        <v>1</v>
      </c>
      <c r="G13" s="404" t="s">
        <v>240</v>
      </c>
      <c r="H13" s="225"/>
      <c r="I13" s="223"/>
      <c r="J13" s="223"/>
      <c r="K13" s="223"/>
      <c r="L13" s="223"/>
      <c r="M13" s="223"/>
      <c r="N13" s="223"/>
      <c r="O13" s="223"/>
      <c r="P13" s="223"/>
      <c r="Q13" s="223"/>
    </row>
    <row r="14" spans="1:17" s="224" customFormat="1" ht="62.1" customHeight="1" x14ac:dyDescent="0.2">
      <c r="A14" s="234" t="s">
        <v>156</v>
      </c>
      <c r="B14" s="392" t="s">
        <v>294</v>
      </c>
      <c r="C14" s="7" t="s">
        <v>36</v>
      </c>
      <c r="D14" s="238">
        <f t="shared" si="1"/>
        <v>0</v>
      </c>
      <c r="E14" s="239">
        <f t="shared" si="2"/>
        <v>2</v>
      </c>
      <c r="F14" s="243">
        <v>2</v>
      </c>
      <c r="G14" s="405" t="s">
        <v>238</v>
      </c>
      <c r="H14" s="225"/>
      <c r="I14" s="223"/>
      <c r="J14" s="223"/>
      <c r="K14" s="223"/>
      <c r="L14" s="223"/>
      <c r="M14" s="223"/>
      <c r="N14" s="223"/>
      <c r="O14" s="223"/>
      <c r="P14" s="223"/>
      <c r="Q14" s="223"/>
    </row>
    <row r="15" spans="1:17" s="224" customFormat="1" ht="62.1" customHeight="1" x14ac:dyDescent="0.2">
      <c r="A15" s="233" t="s">
        <v>157</v>
      </c>
      <c r="B15" s="401" t="s">
        <v>227</v>
      </c>
      <c r="C15" s="8" t="s">
        <v>36</v>
      </c>
      <c r="D15" s="235">
        <f t="shared" si="1"/>
        <v>0</v>
      </c>
      <c r="E15" s="240">
        <f t="shared" si="2"/>
        <v>1</v>
      </c>
      <c r="F15" s="241">
        <v>1</v>
      </c>
      <c r="G15" s="406"/>
      <c r="H15" s="225"/>
      <c r="I15" s="223"/>
      <c r="J15" s="223"/>
      <c r="K15" s="223"/>
      <c r="L15" s="223"/>
      <c r="M15" s="223"/>
      <c r="N15" s="223"/>
      <c r="O15" s="223"/>
      <c r="P15" s="223"/>
      <c r="Q15" s="223"/>
    </row>
    <row r="16" spans="1:17" s="224" customFormat="1" ht="62.1" customHeight="1" x14ac:dyDescent="0.2">
      <c r="A16" s="234" t="s">
        <v>158</v>
      </c>
      <c r="B16" s="400" t="s">
        <v>160</v>
      </c>
      <c r="C16" s="7" t="s">
        <v>36</v>
      </c>
      <c r="D16" s="238">
        <f t="shared" si="1"/>
        <v>0</v>
      </c>
      <c r="E16" s="239">
        <f t="shared" si="2"/>
        <v>1</v>
      </c>
      <c r="F16" s="243">
        <v>1</v>
      </c>
      <c r="G16" s="407" t="s">
        <v>296</v>
      </c>
      <c r="H16" s="225"/>
      <c r="I16" s="223"/>
      <c r="J16" s="223"/>
      <c r="K16" s="223"/>
      <c r="L16" s="223"/>
      <c r="M16" s="223"/>
      <c r="N16" s="223"/>
      <c r="O16" s="223"/>
      <c r="P16" s="223"/>
      <c r="Q16" s="223"/>
    </row>
    <row r="17" spans="1:17" s="224" customFormat="1" ht="62.1" customHeight="1" x14ac:dyDescent="0.2">
      <c r="A17" s="233" t="s">
        <v>159</v>
      </c>
      <c r="B17" s="351" t="s">
        <v>162</v>
      </c>
      <c r="C17" s="8" t="s">
        <v>36</v>
      </c>
      <c r="D17" s="235">
        <f t="shared" si="1"/>
        <v>0</v>
      </c>
      <c r="E17" s="240">
        <f t="shared" si="2"/>
        <v>3</v>
      </c>
      <c r="F17" s="241">
        <v>3</v>
      </c>
      <c r="G17" s="408"/>
      <c r="H17" s="225"/>
      <c r="I17" s="223"/>
      <c r="J17" s="223"/>
      <c r="K17" s="223"/>
      <c r="L17" s="223"/>
      <c r="M17" s="223"/>
      <c r="N17" s="223"/>
      <c r="O17" s="223"/>
      <c r="P17" s="223"/>
      <c r="Q17" s="223"/>
    </row>
    <row r="18" spans="1:17" s="224" customFormat="1" ht="62.1" customHeight="1" x14ac:dyDescent="0.2">
      <c r="A18" s="234" t="s">
        <v>161</v>
      </c>
      <c r="B18" s="400" t="s">
        <v>295</v>
      </c>
      <c r="C18" s="7" t="s">
        <v>36</v>
      </c>
      <c r="D18" s="238">
        <f t="shared" si="1"/>
        <v>0</v>
      </c>
      <c r="E18" s="239">
        <f t="shared" si="2"/>
        <v>1</v>
      </c>
      <c r="F18" s="243">
        <v>1</v>
      </c>
      <c r="G18" s="409"/>
      <c r="H18" s="225"/>
      <c r="I18" s="223"/>
      <c r="J18" s="223"/>
      <c r="K18" s="223"/>
      <c r="L18" s="223"/>
      <c r="M18" s="223"/>
      <c r="N18" s="223"/>
      <c r="O18" s="223"/>
      <c r="P18" s="223"/>
      <c r="Q18" s="223"/>
    </row>
    <row r="19" spans="1:17" s="224" customFormat="1" ht="30.95" customHeight="1" x14ac:dyDescent="0.25">
      <c r="A19" s="109"/>
      <c r="B19" s="151"/>
      <c r="C19" s="109"/>
      <c r="D19" s="152"/>
      <c r="E19" s="153"/>
      <c r="F19" s="109"/>
      <c r="G19" s="226"/>
      <c r="H19" s="225"/>
      <c r="I19" s="223"/>
      <c r="J19" s="223"/>
      <c r="K19" s="223"/>
      <c r="L19" s="223"/>
      <c r="M19" s="223"/>
      <c r="N19" s="223"/>
      <c r="O19" s="223"/>
      <c r="P19" s="223"/>
      <c r="Q19" s="223"/>
    </row>
    <row r="20" spans="1:17" s="50" customFormat="1" ht="30.95" customHeight="1" x14ac:dyDescent="0.25">
      <c r="A20" s="601" t="s">
        <v>57</v>
      </c>
      <c r="B20" s="602"/>
      <c r="C20" s="451" t="s">
        <v>4</v>
      </c>
      <c r="D20" s="83">
        <f>ROUND(SUM(D3:D18),0)</f>
        <v>0</v>
      </c>
      <c r="E20" s="576">
        <f>D20/D21</f>
        <v>0</v>
      </c>
      <c r="F20" s="158"/>
      <c r="G20" s="571" t="s">
        <v>58</v>
      </c>
      <c r="H20" s="227"/>
      <c r="I20" s="2"/>
      <c r="J20" s="2"/>
      <c r="K20" s="2"/>
      <c r="L20" s="2"/>
      <c r="M20" s="2"/>
      <c r="N20" s="2"/>
      <c r="O20" s="2"/>
      <c r="P20" s="2"/>
      <c r="Q20" s="49"/>
    </row>
    <row r="21" spans="1:17" s="25" customFormat="1" ht="30.95" customHeight="1" x14ac:dyDescent="0.2">
      <c r="A21" s="603"/>
      <c r="B21" s="604"/>
      <c r="C21" s="451" t="s">
        <v>5</v>
      </c>
      <c r="D21" s="83">
        <f>SUM(E3:E18)</f>
        <v>23</v>
      </c>
      <c r="E21" s="576"/>
      <c r="F21" s="158"/>
      <c r="G21" s="588"/>
      <c r="H21" s="210" t="s">
        <v>163</v>
      </c>
      <c r="I21" s="130"/>
      <c r="J21" s="130"/>
      <c r="K21" s="130"/>
      <c r="L21" s="130"/>
      <c r="M21" s="130"/>
      <c r="N21" s="130"/>
      <c r="O21" s="130"/>
      <c r="P21" s="130"/>
    </row>
    <row r="22" spans="1:17" s="25" customFormat="1" ht="30.95" customHeight="1" x14ac:dyDescent="0.25">
      <c r="A22" s="563" t="s">
        <v>92</v>
      </c>
      <c r="B22" s="563"/>
      <c r="C22" s="563"/>
      <c r="D22" s="563"/>
      <c r="E22" s="563"/>
      <c r="F22" s="159"/>
      <c r="G22" s="228"/>
      <c r="H22" s="210"/>
      <c r="I22" s="130"/>
      <c r="J22" s="130"/>
      <c r="K22" s="130"/>
      <c r="L22" s="130"/>
      <c r="M22" s="130"/>
      <c r="N22" s="130"/>
      <c r="O22" s="130"/>
      <c r="P22" s="130"/>
    </row>
    <row r="23" spans="1:17" ht="35.1" customHeight="1" x14ac:dyDescent="0.25">
      <c r="A23" s="600"/>
      <c r="B23" s="600"/>
      <c r="C23" s="600"/>
      <c r="D23" s="600"/>
      <c r="E23" s="600"/>
      <c r="F23" s="37"/>
      <c r="G23" s="161"/>
      <c r="H23" s="227"/>
      <c r="I23" s="2"/>
      <c r="J23" s="2"/>
      <c r="K23" s="2"/>
      <c r="L23" s="2"/>
      <c r="M23" s="2"/>
      <c r="N23" s="2"/>
      <c r="O23" s="2"/>
      <c r="P23" s="2"/>
    </row>
    <row r="24" spans="1:17" ht="15.75" x14ac:dyDescent="0.25">
      <c r="A24" s="600"/>
      <c r="B24" s="600"/>
      <c r="C24" s="600"/>
      <c r="D24" s="600"/>
      <c r="E24" s="600"/>
      <c r="F24" s="37"/>
      <c r="G24" s="161"/>
      <c r="H24" s="227"/>
      <c r="I24" s="2"/>
      <c r="J24" s="2"/>
      <c r="K24" s="2"/>
      <c r="L24" s="2"/>
      <c r="M24" s="2"/>
      <c r="N24" s="2"/>
      <c r="O24" s="2"/>
      <c r="P24" s="2"/>
    </row>
    <row r="25" spans="1:17" ht="15.75" x14ac:dyDescent="0.25">
      <c r="A25" s="600"/>
      <c r="B25" s="600"/>
      <c r="C25" s="600"/>
      <c r="D25" s="600"/>
      <c r="E25" s="600"/>
      <c r="F25" s="37"/>
      <c r="G25" s="161"/>
      <c r="H25" s="227"/>
      <c r="I25" s="2"/>
      <c r="J25" s="2"/>
      <c r="K25" s="2"/>
      <c r="L25" s="2"/>
      <c r="M25" s="2"/>
      <c r="N25" s="2"/>
      <c r="O25" s="2"/>
      <c r="P25" s="2"/>
    </row>
    <row r="26" spans="1:17" ht="15.75" x14ac:dyDescent="0.25">
      <c r="A26" s="600"/>
      <c r="B26" s="600"/>
      <c r="C26" s="600"/>
      <c r="D26" s="600"/>
      <c r="E26" s="600"/>
      <c r="F26" s="37"/>
      <c r="G26" s="161"/>
      <c r="H26" s="227"/>
      <c r="I26" s="2"/>
      <c r="J26" s="2"/>
      <c r="K26" s="2"/>
      <c r="L26" s="2"/>
      <c r="M26" s="2"/>
      <c r="N26" s="2"/>
      <c r="O26" s="2"/>
      <c r="P26" s="2"/>
    </row>
    <row r="27" spans="1:17" ht="15.75" customHeight="1" x14ac:dyDescent="0.25">
      <c r="A27" s="600"/>
      <c r="B27" s="600"/>
      <c r="C27" s="600"/>
      <c r="D27" s="600"/>
      <c r="E27" s="600"/>
      <c r="F27" s="24"/>
      <c r="H27" s="227"/>
      <c r="I27" s="2"/>
      <c r="J27" s="2"/>
      <c r="K27" s="2"/>
      <c r="L27" s="2"/>
      <c r="M27" s="2"/>
      <c r="N27" s="2"/>
      <c r="O27" s="2"/>
      <c r="P27" s="2"/>
    </row>
    <row r="28" spans="1:17" ht="15" customHeight="1" x14ac:dyDescent="0.25">
      <c r="A28" s="600"/>
      <c r="B28" s="600"/>
      <c r="C28" s="600"/>
      <c r="D28" s="600"/>
      <c r="E28" s="600"/>
      <c r="H28" s="227"/>
      <c r="I28" s="2"/>
      <c r="J28" s="2"/>
      <c r="K28" s="2"/>
      <c r="L28" s="2"/>
      <c r="M28" s="2"/>
      <c r="N28" s="2"/>
      <c r="O28" s="2"/>
      <c r="P28" s="2"/>
      <c r="Q28" s="2"/>
    </row>
    <row r="29" spans="1:17" ht="15" customHeight="1" x14ac:dyDescent="0.25">
      <c r="A29" s="600"/>
      <c r="B29" s="600"/>
      <c r="C29" s="600"/>
      <c r="D29" s="600"/>
      <c r="E29" s="600"/>
      <c r="H29" s="227"/>
      <c r="I29" s="2"/>
      <c r="J29" s="2"/>
      <c r="K29" s="2"/>
      <c r="L29" s="2"/>
      <c r="M29" s="2"/>
      <c r="N29" s="2"/>
      <c r="O29" s="2"/>
      <c r="P29" s="2"/>
      <c r="Q29" s="2"/>
    </row>
    <row r="30" spans="1:17" ht="15" customHeight="1" x14ac:dyDescent="0.25">
      <c r="H30" s="227"/>
      <c r="I30" s="2"/>
      <c r="J30" s="2"/>
      <c r="K30" s="2"/>
      <c r="L30" s="2"/>
      <c r="M30" s="2"/>
      <c r="N30" s="2"/>
      <c r="O30" s="2"/>
      <c r="P30" s="2"/>
      <c r="Q30" s="2"/>
    </row>
    <row r="31" spans="1:17" ht="15" x14ac:dyDescent="0.25">
      <c r="H31" s="227"/>
      <c r="I31" s="2"/>
      <c r="J31" s="2"/>
      <c r="K31" s="2"/>
      <c r="L31" s="2"/>
      <c r="M31" s="2"/>
      <c r="N31" s="2"/>
      <c r="O31" s="2"/>
      <c r="P31" s="2"/>
      <c r="Q31" s="2"/>
    </row>
    <row r="32" spans="1:17" ht="15" x14ac:dyDescent="0.25">
      <c r="H32" s="227"/>
      <c r="I32" s="2"/>
      <c r="J32" s="2"/>
      <c r="K32" s="2"/>
      <c r="L32" s="2"/>
      <c r="M32" s="2"/>
      <c r="N32" s="2"/>
      <c r="O32" s="2"/>
      <c r="P32" s="2"/>
      <c r="Q32" s="2"/>
    </row>
    <row r="33" spans="3:17" ht="15" x14ac:dyDescent="0.25">
      <c r="I33" s="2"/>
      <c r="J33" s="2"/>
      <c r="K33" s="2"/>
      <c r="L33" s="2"/>
      <c r="M33" s="2"/>
      <c r="N33" s="2"/>
      <c r="O33" s="2"/>
      <c r="P33" s="2"/>
      <c r="Q33" s="2"/>
    </row>
    <row r="40" spans="3:17" ht="15.75" hidden="1" x14ac:dyDescent="0.25">
      <c r="C40" s="619" t="s">
        <v>60</v>
      </c>
      <c r="D40" s="619"/>
      <c r="E40" s="230"/>
      <c r="F40" s="230"/>
      <c r="G40" s="230"/>
    </row>
    <row r="41" spans="3:17" ht="15.75" hidden="1" x14ac:dyDescent="0.25">
      <c r="C41" s="244" t="s">
        <v>61</v>
      </c>
      <c r="D41" s="128"/>
    </row>
    <row r="42" spans="3:17" ht="15.75" hidden="1" x14ac:dyDescent="0.25">
      <c r="C42" s="126" t="s">
        <v>36</v>
      </c>
      <c r="D42" s="128"/>
    </row>
    <row r="43" spans="3:17" ht="15.75" hidden="1" x14ac:dyDescent="0.25">
      <c r="C43" s="126" t="s">
        <v>62</v>
      </c>
      <c r="D43" s="128"/>
    </row>
    <row r="44" spans="3:17" ht="15.75" hidden="1" x14ac:dyDescent="0.25">
      <c r="C44" s="126" t="s">
        <v>65</v>
      </c>
      <c r="D44" s="128"/>
    </row>
    <row r="45" spans="3:17" ht="15.75" hidden="1" x14ac:dyDescent="0.25">
      <c r="C45" s="126" t="s">
        <v>68</v>
      </c>
      <c r="D45" s="128"/>
    </row>
  </sheetData>
  <sheetProtection algorithmName="SHA-512" hashValue="i/Qxag6FrAGZUaZJWkh43fmARc/ES2XlxIE9M6fy5gZXXDrYFK/nft3i9wsE93KcPNYL59S5nZHbRYTnvJre+Q==" saltValue="tEY6bmMKG8ktoX9FzYya8A==" spinCount="100000" sheet="1" objects="1" scenarios="1"/>
  <mergeCells count="15">
    <mergeCell ref="A1:D1"/>
    <mergeCell ref="A2:B2"/>
    <mergeCell ref="C40:D40"/>
    <mergeCell ref="B3:E3"/>
    <mergeCell ref="E20:E21"/>
    <mergeCell ref="A22:E22"/>
    <mergeCell ref="A23:E29"/>
    <mergeCell ref="G20:G21"/>
    <mergeCell ref="A20:B21"/>
    <mergeCell ref="A3:A8"/>
    <mergeCell ref="H3:H7"/>
    <mergeCell ref="F3:F8"/>
    <mergeCell ref="G3:G8"/>
    <mergeCell ref="D4:D8"/>
    <mergeCell ref="E4:E8"/>
  </mergeCells>
  <dataValidations count="2">
    <dataValidation type="list" allowBlank="1" showInputMessage="1" showErrorMessage="1" sqref="C11:C18" xr:uid="{00000000-0002-0000-0500-000000000000}">
      <formula1>$C$42:$C$45</formula1>
    </dataValidation>
    <dataValidation allowBlank="1" showInputMessage="1" showErrorMessage="1" error="_x000a_" sqref="D9" xr:uid="{00000000-0002-0000-0500-000001000000}"/>
  </dataValidations>
  <hyperlinks>
    <hyperlink ref="G14" r:id="rId1" display="For more information about transportion on and around campus click here." xr:uid="{00000000-0004-0000-0500-000000000000}"/>
    <hyperlink ref="G11" r:id="rId2" display="Click here for instructions to start a bike share program" xr:uid="{00000000-0004-0000-0500-000001000000}"/>
    <hyperlink ref="G16" r:id="rId3" display="Click here for information about the Enterprise Carshare program." xr:uid="{00000000-0004-0000-0500-000002000000}"/>
    <hyperlink ref="G3:G8" r:id="rId4" display="Click here for information about the Bearly Drivers program. " xr:uid="{00000000-0004-0000-0500-000003000000}"/>
    <hyperlink ref="G10" r:id="rId5" xr:uid="{00000000-0004-0000-0500-000004000000}"/>
    <hyperlink ref="G13" r:id="rId6" xr:uid="{00000000-0004-0000-0500-000005000000}"/>
  </hyperlinks>
  <pageMargins left="0.7" right="0.7" top="0.75" bottom="0.75" header="0.3" footer="0.3"/>
  <pageSetup scale="70" orientation="landscape" horizontalDpi="4294967292" verticalDpi="4294967292" r:id="rId7"/>
  <colBreaks count="1" manualBreakCount="1">
    <brk id="7" max="1048575" man="1"/>
  </colBreaks>
  <drawing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5"/>
  <sheetViews>
    <sheetView showGridLines="0" zoomScaleNormal="100" workbookViewId="0">
      <pane ySplit="1" topLeftCell="A2" activePane="bottomLeft" state="frozen"/>
      <selection pane="bottomLeft" activeCell="C3" sqref="C3"/>
    </sheetView>
  </sheetViews>
  <sheetFormatPr defaultColWidth="17.28515625" defaultRowHeight="15.75" customHeight="1" x14ac:dyDescent="0.2"/>
  <cols>
    <col min="1" max="1" width="4.7109375" style="3" customWidth="1"/>
    <col min="2" max="2" width="70.7109375" style="3" customWidth="1"/>
    <col min="3" max="5" width="14.7109375" style="3" customWidth="1"/>
    <col min="6" max="6" width="8.7109375" style="3" hidden="1" customWidth="1"/>
    <col min="7" max="7" width="70.7109375" style="3" customWidth="1"/>
    <col min="8" max="8" width="20.42578125" style="3" customWidth="1"/>
    <col min="9" max="17" width="8.85546875" style="3" customWidth="1"/>
    <col min="18" max="16384" width="17.28515625" style="3"/>
  </cols>
  <sheetData>
    <row r="1" spans="1:17" s="24" customFormat="1" ht="99.95" customHeight="1" x14ac:dyDescent="0.25">
      <c r="A1" s="562" t="s">
        <v>277</v>
      </c>
      <c r="B1" s="562"/>
      <c r="C1" s="562"/>
      <c r="D1" s="562"/>
      <c r="E1" s="67"/>
      <c r="F1" s="67"/>
      <c r="G1" s="67"/>
      <c r="H1" s="22"/>
      <c r="I1" s="23"/>
      <c r="J1" s="23"/>
      <c r="K1" s="23"/>
      <c r="L1" s="23"/>
      <c r="M1" s="23"/>
      <c r="N1" s="23"/>
      <c r="O1" s="23"/>
    </row>
    <row r="2" spans="1:17" s="25" customFormat="1" ht="30.95" customHeight="1" x14ac:dyDescent="0.2">
      <c r="A2" s="617" t="s">
        <v>164</v>
      </c>
      <c r="B2" s="618"/>
      <c r="C2" s="249" t="s">
        <v>31</v>
      </c>
      <c r="D2" s="451" t="s">
        <v>32</v>
      </c>
      <c r="E2" s="451" t="s">
        <v>252</v>
      </c>
      <c r="F2" s="231" t="s">
        <v>70</v>
      </c>
      <c r="G2" s="451" t="s">
        <v>34</v>
      </c>
      <c r="H2" s="163"/>
      <c r="I2" s="130"/>
      <c r="J2" s="162"/>
      <c r="K2" s="130"/>
      <c r="L2" s="130"/>
      <c r="M2" s="130"/>
      <c r="N2" s="130"/>
      <c r="O2" s="130"/>
      <c r="P2" s="130"/>
      <c r="Q2" s="130"/>
    </row>
    <row r="3" spans="1:17" s="148" customFormat="1" ht="62.1" customHeight="1" x14ac:dyDescent="0.2">
      <c r="A3" s="255" t="s">
        <v>165</v>
      </c>
      <c r="B3" s="410" t="s">
        <v>297</v>
      </c>
      <c r="C3" s="245" t="s">
        <v>36</v>
      </c>
      <c r="D3" s="252">
        <f t="shared" ref="D3:D13" si="0">IF(C3="Yes",F3,IF(C3="N/A","N/A",0))</f>
        <v>0</v>
      </c>
      <c r="E3" s="250">
        <f>IF(+C3="N/A","N/A",+F3)</f>
        <v>1</v>
      </c>
      <c r="F3" s="243">
        <v>1</v>
      </c>
      <c r="G3" s="418" t="s">
        <v>298</v>
      </c>
      <c r="H3" s="12"/>
      <c r="I3" s="12"/>
      <c r="J3" s="163"/>
      <c r="K3" s="12"/>
      <c r="L3" s="12"/>
      <c r="M3" s="12"/>
      <c r="N3" s="12"/>
      <c r="O3" s="12"/>
      <c r="P3" s="12"/>
      <c r="Q3" s="12"/>
    </row>
    <row r="4" spans="1:17" s="148" customFormat="1" ht="62.1" customHeight="1" x14ac:dyDescent="0.2">
      <c r="A4" s="256" t="s">
        <v>168</v>
      </c>
      <c r="B4" s="411" t="s">
        <v>167</v>
      </c>
      <c r="C4" s="246" t="s">
        <v>36</v>
      </c>
      <c r="D4" s="253">
        <f t="shared" si="0"/>
        <v>0</v>
      </c>
      <c r="E4" s="251">
        <f t="shared" ref="E4:E12" si="1">IF(+C4="N/A","N/A",+F4)</f>
        <v>1</v>
      </c>
      <c r="F4" s="241">
        <v>1</v>
      </c>
      <c r="G4" s="419"/>
      <c r="H4" s="12"/>
      <c r="I4" s="12"/>
      <c r="J4" s="163"/>
      <c r="K4" s="12"/>
      <c r="L4" s="12"/>
      <c r="M4" s="12"/>
      <c r="N4" s="12"/>
      <c r="O4" s="12"/>
      <c r="P4" s="12"/>
      <c r="Q4" s="12"/>
    </row>
    <row r="5" spans="1:17" s="148" customFormat="1" ht="62.1" customHeight="1" x14ac:dyDescent="0.2">
      <c r="A5" s="255" t="s">
        <v>170</v>
      </c>
      <c r="B5" s="412" t="s">
        <v>299</v>
      </c>
      <c r="C5" s="245" t="s">
        <v>36</v>
      </c>
      <c r="D5" s="252">
        <f t="shared" si="0"/>
        <v>0</v>
      </c>
      <c r="E5" s="250">
        <f t="shared" si="1"/>
        <v>1</v>
      </c>
      <c r="F5" s="243">
        <v>1</v>
      </c>
      <c r="G5" s="357" t="s">
        <v>169</v>
      </c>
      <c r="H5" s="12"/>
      <c r="I5" s="12"/>
      <c r="J5" s="163"/>
      <c r="K5" s="12"/>
      <c r="L5" s="12"/>
      <c r="M5" s="12"/>
      <c r="N5" s="12"/>
      <c r="O5" s="12"/>
      <c r="P5" s="12"/>
      <c r="Q5" s="12"/>
    </row>
    <row r="6" spans="1:17" s="148" customFormat="1" ht="62.1" customHeight="1" x14ac:dyDescent="0.2">
      <c r="A6" s="256" t="s">
        <v>174</v>
      </c>
      <c r="B6" s="413" t="s">
        <v>300</v>
      </c>
      <c r="C6" s="246" t="s">
        <v>36</v>
      </c>
      <c r="D6" s="253">
        <f t="shared" si="0"/>
        <v>0</v>
      </c>
      <c r="E6" s="251">
        <f t="shared" si="1"/>
        <v>1</v>
      </c>
      <c r="F6" s="241">
        <v>1</v>
      </c>
      <c r="G6" s="420" t="s">
        <v>171</v>
      </c>
      <c r="H6" s="12"/>
      <c r="I6" s="12"/>
      <c r="J6" s="163"/>
      <c r="K6" s="12"/>
      <c r="L6" s="12"/>
      <c r="M6" s="12"/>
      <c r="N6" s="12"/>
      <c r="O6" s="12"/>
      <c r="P6" s="12"/>
      <c r="Q6" s="12"/>
    </row>
    <row r="7" spans="1:17" s="148" customFormat="1" ht="62.1" customHeight="1" x14ac:dyDescent="0.2">
      <c r="A7" s="255" t="s">
        <v>176</v>
      </c>
      <c r="B7" s="414" t="s">
        <v>231</v>
      </c>
      <c r="C7" s="245" t="s">
        <v>36</v>
      </c>
      <c r="D7" s="252">
        <f t="shared" si="0"/>
        <v>0</v>
      </c>
      <c r="E7" s="250">
        <f t="shared" si="1"/>
        <v>1</v>
      </c>
      <c r="F7" s="243">
        <v>1</v>
      </c>
      <c r="G7" s="421" t="s">
        <v>173</v>
      </c>
      <c r="H7" s="12"/>
      <c r="I7" s="12"/>
      <c r="J7" s="163"/>
      <c r="K7" s="12"/>
      <c r="L7" s="12"/>
      <c r="M7" s="12"/>
      <c r="N7" s="12"/>
      <c r="O7" s="12"/>
      <c r="P7" s="12"/>
      <c r="Q7" s="12"/>
    </row>
    <row r="8" spans="1:17" s="148" customFormat="1" ht="62.1" customHeight="1" x14ac:dyDescent="0.2">
      <c r="A8" s="256" t="s">
        <v>178</v>
      </c>
      <c r="B8" s="413" t="s">
        <v>232</v>
      </c>
      <c r="C8" s="246" t="s">
        <v>36</v>
      </c>
      <c r="D8" s="253">
        <f t="shared" si="0"/>
        <v>0</v>
      </c>
      <c r="E8" s="251">
        <f t="shared" si="1"/>
        <v>1</v>
      </c>
      <c r="F8" s="241">
        <v>1</v>
      </c>
      <c r="G8" s="420" t="s">
        <v>175</v>
      </c>
      <c r="H8" s="12"/>
      <c r="I8" s="12"/>
      <c r="J8" s="163"/>
      <c r="K8" s="12"/>
      <c r="L8" s="12"/>
      <c r="M8" s="12"/>
      <c r="N8" s="12"/>
      <c r="O8" s="12"/>
      <c r="P8" s="12"/>
      <c r="Q8" s="12"/>
    </row>
    <row r="9" spans="1:17" s="148" customFormat="1" ht="62.1" customHeight="1" x14ac:dyDescent="0.2">
      <c r="A9" s="255" t="s">
        <v>166</v>
      </c>
      <c r="B9" s="415" t="s">
        <v>177</v>
      </c>
      <c r="C9" s="245" t="s">
        <v>36</v>
      </c>
      <c r="D9" s="252">
        <f t="shared" si="0"/>
        <v>0</v>
      </c>
      <c r="E9" s="250">
        <f t="shared" si="1"/>
        <v>1</v>
      </c>
      <c r="F9" s="243">
        <v>1</v>
      </c>
      <c r="G9" s="422"/>
      <c r="H9" s="12"/>
      <c r="I9" s="12"/>
      <c r="J9" s="163"/>
      <c r="K9" s="12"/>
      <c r="L9" s="12"/>
      <c r="M9" s="12"/>
      <c r="N9" s="12"/>
      <c r="O9" s="12"/>
      <c r="P9" s="12"/>
      <c r="Q9" s="12"/>
    </row>
    <row r="10" spans="1:17" s="148" customFormat="1" ht="62.1" customHeight="1" x14ac:dyDescent="0.2">
      <c r="A10" s="256" t="s">
        <v>180</v>
      </c>
      <c r="B10" s="413" t="s">
        <v>179</v>
      </c>
      <c r="C10" s="246" t="s">
        <v>36</v>
      </c>
      <c r="D10" s="253">
        <f t="shared" si="0"/>
        <v>0</v>
      </c>
      <c r="E10" s="251">
        <f t="shared" si="1"/>
        <v>1</v>
      </c>
      <c r="F10" s="241">
        <v>1</v>
      </c>
      <c r="G10" s="352" t="s">
        <v>301</v>
      </c>
      <c r="H10" s="12"/>
      <c r="I10" s="12"/>
      <c r="J10" s="163"/>
      <c r="K10" s="12"/>
      <c r="L10" s="12"/>
      <c r="M10" s="12"/>
      <c r="N10" s="12"/>
      <c r="O10" s="12"/>
      <c r="P10" s="12"/>
      <c r="Q10" s="12"/>
    </row>
    <row r="11" spans="1:17" s="148" customFormat="1" ht="62.1" customHeight="1" x14ac:dyDescent="0.2">
      <c r="A11" s="255" t="s">
        <v>172</v>
      </c>
      <c r="B11" s="414" t="s">
        <v>254</v>
      </c>
      <c r="C11" s="245" t="s">
        <v>36</v>
      </c>
      <c r="D11" s="252">
        <f t="shared" si="0"/>
        <v>0</v>
      </c>
      <c r="E11" s="250">
        <f t="shared" si="1"/>
        <v>1</v>
      </c>
      <c r="F11" s="243">
        <v>1</v>
      </c>
      <c r="G11" s="445" t="s">
        <v>303</v>
      </c>
      <c r="H11" s="12"/>
      <c r="I11" s="12"/>
      <c r="J11" s="163"/>
      <c r="K11" s="12"/>
      <c r="L11" s="12"/>
      <c r="M11" s="12"/>
      <c r="N11" s="12"/>
      <c r="O11" s="12"/>
      <c r="P11" s="12"/>
      <c r="Q11" s="12"/>
    </row>
    <row r="12" spans="1:17" s="148" customFormat="1" ht="62.1" customHeight="1" x14ac:dyDescent="0.2">
      <c r="A12" s="256" t="s">
        <v>181</v>
      </c>
      <c r="B12" s="413" t="s">
        <v>182</v>
      </c>
      <c r="C12" s="246" t="s">
        <v>36</v>
      </c>
      <c r="D12" s="253">
        <f t="shared" si="0"/>
        <v>0</v>
      </c>
      <c r="E12" s="251">
        <f t="shared" si="1"/>
        <v>1</v>
      </c>
      <c r="F12" s="241">
        <v>1</v>
      </c>
      <c r="G12" s="461" t="s">
        <v>302</v>
      </c>
      <c r="H12" s="12"/>
      <c r="I12" s="12"/>
      <c r="J12" s="163"/>
      <c r="K12" s="12"/>
      <c r="L12" s="12"/>
      <c r="M12" s="12"/>
      <c r="N12" s="12"/>
      <c r="O12" s="12"/>
      <c r="P12" s="12"/>
      <c r="Q12" s="12"/>
    </row>
    <row r="13" spans="1:17" s="148" customFormat="1" ht="62.1" customHeight="1" x14ac:dyDescent="0.2">
      <c r="A13" s="257" t="s">
        <v>264</v>
      </c>
      <c r="B13" s="416" t="s">
        <v>183</v>
      </c>
      <c r="C13" s="245" t="s">
        <v>36</v>
      </c>
      <c r="D13" s="252">
        <f t="shared" si="0"/>
        <v>0</v>
      </c>
      <c r="E13" s="250">
        <f t="shared" ref="E13" si="2">IF(+C13="N/A","N/A",+F13)</f>
        <v>1</v>
      </c>
      <c r="F13" s="243">
        <v>1</v>
      </c>
      <c r="G13" s="421"/>
      <c r="H13" s="12"/>
      <c r="I13" s="12"/>
      <c r="J13" s="163"/>
      <c r="K13" s="12"/>
      <c r="L13" s="12"/>
      <c r="M13" s="12"/>
      <c r="N13" s="12"/>
      <c r="O13" s="12"/>
      <c r="P13" s="12"/>
      <c r="Q13" s="12"/>
    </row>
    <row r="14" spans="1:17" s="148" customFormat="1" ht="62.1" customHeight="1" x14ac:dyDescent="0.2">
      <c r="A14" s="256" t="s">
        <v>241</v>
      </c>
      <c r="B14" s="417" t="s">
        <v>312</v>
      </c>
      <c r="C14" s="247" t="s">
        <v>36</v>
      </c>
      <c r="D14" s="254" t="str">
        <f>IF(Summary!G23&lt;25,"N/A",IF(AND(ISNUMBER(Summary!G24),ISNUMBER(Summary!G23),Summary!G24/Summary!G23&gt;=0.85,Summary!G24/Summary!G23&lt;1,C14="Yes"),1,IF(AND(ISNUMBER(Summary!G23),ISNUMBER(Summary!G24),Summary!G24/Summary!G23=1,C14="Yes"),2,0)))</f>
        <v>N/A</v>
      </c>
      <c r="E14" s="251" t="str">
        <f>IF(+D14="N/A","N/A",+F14)</f>
        <v>N/A</v>
      </c>
      <c r="F14" s="241">
        <v>2</v>
      </c>
      <c r="G14" s="423"/>
      <c r="H14" s="12"/>
      <c r="I14" s="12"/>
      <c r="J14" s="163"/>
      <c r="K14" s="12"/>
      <c r="L14" s="12"/>
      <c r="M14" s="12"/>
      <c r="N14" s="12"/>
      <c r="O14" s="12"/>
      <c r="P14" s="12"/>
      <c r="Q14" s="12"/>
    </row>
    <row r="15" spans="1:17" s="148" customFormat="1" ht="62.1" customHeight="1" x14ac:dyDescent="0.2">
      <c r="A15" s="621" t="s">
        <v>322</v>
      </c>
      <c r="B15" s="621"/>
      <c r="C15" s="621"/>
      <c r="D15" s="621"/>
      <c r="E15" s="621"/>
      <c r="F15" s="621"/>
      <c r="G15" s="621"/>
      <c r="H15" s="12"/>
      <c r="I15" s="12"/>
      <c r="J15" s="163"/>
      <c r="K15" s="12"/>
      <c r="L15" s="12"/>
      <c r="M15" s="12"/>
      <c r="N15" s="12"/>
      <c r="O15" s="12"/>
      <c r="P15" s="12"/>
      <c r="Q15" s="12"/>
    </row>
    <row r="16" spans="1:17" s="50" customFormat="1" ht="30.95" customHeight="1" x14ac:dyDescent="0.25">
      <c r="A16" s="463"/>
      <c r="B16" s="464"/>
      <c r="C16" s="478"/>
      <c r="D16" s="479"/>
      <c r="E16" s="480"/>
      <c r="F16" s="478"/>
      <c r="G16" s="481"/>
      <c r="H16" s="2"/>
      <c r="I16" s="2"/>
      <c r="J16" s="48"/>
      <c r="K16" s="2"/>
      <c r="L16" s="2"/>
      <c r="M16" s="2"/>
      <c r="N16" s="2"/>
      <c r="O16" s="2"/>
      <c r="P16" s="2"/>
      <c r="Q16" s="49"/>
    </row>
    <row r="17" spans="1:17" s="25" customFormat="1" ht="30.95" customHeight="1" x14ac:dyDescent="0.2">
      <c r="A17" s="574" t="s">
        <v>57</v>
      </c>
      <c r="B17" s="574"/>
      <c r="C17" s="451" t="s">
        <v>4</v>
      </c>
      <c r="D17" s="83">
        <f>ROUND(SUM(D3:D14),0)</f>
        <v>0</v>
      </c>
      <c r="E17" s="576">
        <f>D17/D18</f>
        <v>0</v>
      </c>
      <c r="F17" s="482"/>
      <c r="G17" s="622" t="s">
        <v>58</v>
      </c>
      <c r="H17" s="130"/>
      <c r="I17" s="130"/>
      <c r="J17" s="162"/>
      <c r="K17" s="130"/>
      <c r="L17" s="130"/>
      <c r="M17" s="130"/>
      <c r="N17" s="130"/>
      <c r="O17" s="130"/>
      <c r="P17" s="130"/>
    </row>
    <row r="18" spans="1:17" s="25" customFormat="1" ht="30.95" customHeight="1" x14ac:dyDescent="0.2">
      <c r="A18" s="574"/>
      <c r="B18" s="574"/>
      <c r="C18" s="451" t="s">
        <v>5</v>
      </c>
      <c r="D18" s="83">
        <f>SUM(E3:E14)</f>
        <v>11</v>
      </c>
      <c r="E18" s="576"/>
      <c r="F18" s="482"/>
      <c r="G18" s="623"/>
      <c r="H18" s="130"/>
      <c r="I18" s="130"/>
      <c r="J18" s="162"/>
      <c r="K18" s="130"/>
      <c r="L18" s="130"/>
      <c r="M18" s="130"/>
      <c r="N18" s="130"/>
      <c r="O18" s="130"/>
      <c r="P18" s="130"/>
    </row>
    <row r="19" spans="1:17" ht="30.95" customHeight="1" x14ac:dyDescent="0.25">
      <c r="A19" s="624" t="s">
        <v>92</v>
      </c>
      <c r="B19" s="624"/>
      <c r="C19" s="624"/>
      <c r="D19" s="624"/>
      <c r="E19" s="624"/>
      <c r="F19" s="483"/>
      <c r="G19" s="476"/>
      <c r="H19" s="2"/>
      <c r="I19" s="2"/>
      <c r="J19" s="48"/>
      <c r="K19" s="2"/>
      <c r="L19" s="2"/>
      <c r="M19" s="2"/>
      <c r="N19" s="2"/>
      <c r="O19" s="2"/>
      <c r="P19" s="2"/>
    </row>
    <row r="20" spans="1:17" ht="15" x14ac:dyDescent="0.25">
      <c r="A20" s="625"/>
      <c r="B20" s="625"/>
      <c r="C20" s="625"/>
      <c r="D20" s="625"/>
      <c r="E20" s="625"/>
      <c r="F20" s="1"/>
      <c r="G20" s="106"/>
      <c r="H20" s="2"/>
      <c r="I20" s="2"/>
      <c r="J20" s="48"/>
      <c r="K20" s="2"/>
      <c r="L20" s="2"/>
      <c r="M20" s="2"/>
      <c r="N20" s="2"/>
      <c r="O20" s="2"/>
      <c r="P20" s="2"/>
    </row>
    <row r="21" spans="1:17" ht="15" x14ac:dyDescent="0.25">
      <c r="A21" s="625"/>
      <c r="B21" s="625"/>
      <c r="C21" s="625"/>
      <c r="D21" s="625"/>
      <c r="E21" s="625"/>
      <c r="F21" s="1"/>
      <c r="G21" s="106"/>
      <c r="H21" s="2"/>
      <c r="I21" s="2"/>
      <c r="J21" s="48"/>
      <c r="K21" s="2"/>
      <c r="L21" s="2"/>
      <c r="M21" s="2"/>
      <c r="N21" s="2"/>
      <c r="O21" s="2"/>
      <c r="P21" s="2"/>
    </row>
    <row r="22" spans="1:17" ht="15" x14ac:dyDescent="0.25">
      <c r="A22" s="625"/>
      <c r="B22" s="625"/>
      <c r="C22" s="625"/>
      <c r="D22" s="625"/>
      <c r="E22" s="625"/>
      <c r="F22" s="1"/>
      <c r="G22" s="106"/>
      <c r="H22" s="2"/>
      <c r="I22" s="2"/>
      <c r="J22" s="48"/>
      <c r="K22" s="2"/>
      <c r="L22" s="2"/>
      <c r="M22" s="2"/>
      <c r="N22" s="2"/>
      <c r="O22" s="2"/>
      <c r="P22" s="2"/>
    </row>
    <row r="23" spans="1:17" ht="15" x14ac:dyDescent="0.25">
      <c r="A23" s="625"/>
      <c r="B23" s="625"/>
      <c r="C23" s="625"/>
      <c r="D23" s="625"/>
      <c r="E23" s="625"/>
      <c r="F23" s="1"/>
      <c r="G23" s="106"/>
      <c r="H23" s="2"/>
      <c r="I23" s="2"/>
      <c r="J23" s="48"/>
      <c r="K23" s="2"/>
      <c r="L23" s="2"/>
      <c r="M23" s="2"/>
      <c r="N23" s="2"/>
      <c r="O23" s="2"/>
      <c r="P23" s="2"/>
    </row>
    <row r="24" spans="1:17" ht="15" x14ac:dyDescent="0.25">
      <c r="A24" s="625"/>
      <c r="B24" s="625"/>
      <c r="C24" s="625"/>
      <c r="D24" s="625"/>
      <c r="E24" s="625"/>
      <c r="H24" s="2"/>
      <c r="I24" s="2"/>
      <c r="J24" s="48"/>
      <c r="K24" s="2"/>
      <c r="L24" s="2"/>
      <c r="M24" s="2"/>
      <c r="N24" s="2"/>
      <c r="O24" s="2"/>
      <c r="P24" s="2"/>
      <c r="Q24" s="2"/>
    </row>
    <row r="25" spans="1:17" ht="15" customHeight="1" x14ac:dyDescent="0.25">
      <c r="A25" s="625"/>
      <c r="B25" s="625"/>
      <c r="C25" s="625"/>
      <c r="D25" s="625"/>
      <c r="E25" s="625"/>
      <c r="H25" s="2"/>
      <c r="I25" s="2"/>
      <c r="J25" s="48"/>
      <c r="K25" s="2"/>
      <c r="L25" s="2"/>
      <c r="M25" s="2"/>
      <c r="N25" s="2"/>
      <c r="O25" s="2"/>
      <c r="P25" s="2"/>
      <c r="Q25" s="2"/>
    </row>
    <row r="26" spans="1:17" ht="15.75" customHeight="1" x14ac:dyDescent="0.2">
      <c r="A26" s="625"/>
      <c r="B26" s="625"/>
      <c r="C26" s="625"/>
      <c r="D26" s="625"/>
      <c r="E26" s="625"/>
    </row>
    <row r="27" spans="1:17" ht="15.75" customHeight="1" x14ac:dyDescent="0.2">
      <c r="A27" s="54"/>
    </row>
    <row r="39" spans="3:4" ht="15.75" hidden="1" customHeight="1" x14ac:dyDescent="0.2">
      <c r="C39" s="258"/>
      <c r="D39" s="258"/>
    </row>
    <row r="40" spans="3:4" ht="15.75" hidden="1" customHeight="1" x14ac:dyDescent="0.25">
      <c r="C40" s="619" t="s">
        <v>248</v>
      </c>
      <c r="D40" s="619"/>
    </row>
    <row r="41" spans="3:4" ht="15.75" hidden="1" customHeight="1" x14ac:dyDescent="0.25">
      <c r="C41" s="244" t="s">
        <v>61</v>
      </c>
      <c r="D41" s="128"/>
    </row>
    <row r="42" spans="3:4" ht="15.75" hidden="1" customHeight="1" x14ac:dyDescent="0.25">
      <c r="C42" s="128" t="s">
        <v>36</v>
      </c>
      <c r="D42" s="128"/>
    </row>
    <row r="43" spans="3:4" ht="15.75" hidden="1" customHeight="1" x14ac:dyDescent="0.25">
      <c r="C43" s="128" t="s">
        <v>62</v>
      </c>
      <c r="D43" s="128"/>
    </row>
    <row r="44" spans="3:4" ht="15.75" hidden="1" customHeight="1" x14ac:dyDescent="0.25">
      <c r="C44" s="128" t="s">
        <v>65</v>
      </c>
      <c r="D44" s="128"/>
    </row>
    <row r="45" spans="3:4" ht="15.75" hidden="1" customHeight="1" x14ac:dyDescent="0.2">
      <c r="C45" s="258" t="s">
        <v>68</v>
      </c>
      <c r="D45" s="258"/>
    </row>
  </sheetData>
  <sheetProtection algorithmName="SHA-512" hashValue="Xvt+Vuaw1CBYAxzSQTjQzavHbELDDBOaLtVv3ZviKKlQbNUfo1B1zWyOkPeKRP2DUOASEL7I4D0OvTK6lCNRSQ==" saltValue="rYzL/1dsKGqQb4OtKVzmXw==" spinCount="100000" sheet="1" objects="1" scenarios="1"/>
  <mergeCells count="9">
    <mergeCell ref="C40:D40"/>
    <mergeCell ref="A1:D1"/>
    <mergeCell ref="A2:B2"/>
    <mergeCell ref="A15:G15"/>
    <mergeCell ref="A17:B18"/>
    <mergeCell ref="G17:G18"/>
    <mergeCell ref="E17:E18"/>
    <mergeCell ref="A19:E19"/>
    <mergeCell ref="A20:E26"/>
  </mergeCells>
  <dataValidations count="2">
    <dataValidation type="list" allowBlank="1" showInputMessage="1" showErrorMessage="1" sqref="C14" xr:uid="{00000000-0002-0000-0600-000000000000}">
      <formula1>$C$42:$C$44</formula1>
    </dataValidation>
    <dataValidation type="list" allowBlank="1" showInputMessage="1" showErrorMessage="1" sqref="C3:C13" xr:uid="{00000000-0002-0000-0600-000001000000}">
      <formula1>$C$42:$C$45</formula1>
    </dataValidation>
  </dataValidations>
  <hyperlinks>
    <hyperlink ref="G3" r:id="rId1" display="Click here for WU's Sustainability website and examples for incorporating it into your departmental website." xr:uid="{00000000-0004-0000-0600-000000000000}"/>
    <hyperlink ref="G5" r:id="rId2" display="Click here to take the Sustainability Pledge" xr:uid="{00000000-0004-0000-0600-000001000000}"/>
    <hyperlink ref="G6" r:id="rId3" display="Click here to sign up for the Sustainability Newsletter" xr:uid="{00000000-0004-0000-0600-000002000000}"/>
    <hyperlink ref="G7" r:id="rId4" display="Click here to take the Green Monday pledge" xr:uid="{00000000-0004-0000-0600-000003000000}"/>
    <hyperlink ref="G8" r:id="rId5" xr:uid="{00000000-0004-0000-0600-000004000000}"/>
  </hyperlinks>
  <pageMargins left="0.7" right="0.7" top="0.75" bottom="0.75" header="0.3" footer="0.3"/>
  <pageSetup scale="70" orientation="landscape" horizontalDpi="4294967292" verticalDpi="4294967292" r:id="rId6"/>
  <colBreaks count="1" manualBreakCount="1">
    <brk id="7" max="1048575" man="1"/>
  </colBreaks>
  <drawing r:id="rId7"/>
  <legacy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showGridLines="0" zoomScaleNormal="100" zoomScalePageLayoutView="80" workbookViewId="0">
      <selection activeCell="C5" sqref="C5"/>
    </sheetView>
  </sheetViews>
  <sheetFormatPr defaultColWidth="17.28515625" defaultRowHeight="15.75" customHeight="1" x14ac:dyDescent="0.2"/>
  <cols>
    <col min="1" max="1" width="4.42578125" style="3" customWidth="1"/>
    <col min="2" max="2" width="88.5703125" style="3" customWidth="1"/>
    <col min="3" max="4" width="10.7109375" style="289" customWidth="1"/>
    <col min="5" max="5" width="20.7109375" style="3" customWidth="1"/>
    <col min="6" max="6" width="10.7109375" style="3" customWidth="1"/>
    <col min="7" max="7" width="3.5703125" style="3" customWidth="1"/>
    <col min="8" max="8" width="8.85546875" style="3" customWidth="1"/>
    <col min="9" max="16384" width="17.28515625" style="3"/>
  </cols>
  <sheetData>
    <row r="1" spans="1:14" ht="115.5" customHeight="1" x14ac:dyDescent="0.2">
      <c r="A1" s="626" t="s">
        <v>304</v>
      </c>
      <c r="B1" s="626"/>
      <c r="C1" s="291"/>
      <c r="D1" s="291"/>
      <c r="E1" s="291"/>
      <c r="F1" s="291"/>
      <c r="G1" s="292"/>
      <c r="H1" s="293"/>
      <c r="I1" s="293"/>
      <c r="J1" s="293"/>
    </row>
    <row r="2" spans="1:14" ht="30.95" customHeight="1" x14ac:dyDescent="0.2">
      <c r="A2" s="627" t="s">
        <v>308</v>
      </c>
      <c r="B2" s="628"/>
      <c r="C2" s="294"/>
      <c r="D2" s="294"/>
      <c r="E2" s="294"/>
      <c r="F2" s="294"/>
      <c r="G2" s="292"/>
      <c r="H2" s="629"/>
      <c r="I2" s="630"/>
      <c r="J2" s="630"/>
    </row>
    <row r="3" spans="1:14" ht="30.95" customHeight="1" x14ac:dyDescent="0.25">
      <c r="A3" s="488"/>
      <c r="B3" s="488"/>
      <c r="C3" s="488"/>
      <c r="D3" s="488"/>
      <c r="E3" s="488"/>
      <c r="F3" s="488"/>
      <c r="G3" s="319"/>
      <c r="H3" s="292"/>
      <c r="I3" s="292"/>
      <c r="J3" s="292"/>
    </row>
    <row r="4" spans="1:14" s="25" customFormat="1" ht="62.1" customHeight="1" x14ac:dyDescent="0.2">
      <c r="A4" s="559" t="s">
        <v>184</v>
      </c>
      <c r="B4" s="559"/>
      <c r="C4" s="75" t="s">
        <v>185</v>
      </c>
      <c r="D4" s="75" t="s">
        <v>186</v>
      </c>
      <c r="E4" s="75" t="s">
        <v>187</v>
      </c>
      <c r="F4" s="451" t="s">
        <v>188</v>
      </c>
      <c r="G4" s="295"/>
      <c r="H4" s="632" t="s">
        <v>203</v>
      </c>
      <c r="I4" s="633"/>
      <c r="J4" s="633"/>
    </row>
    <row r="5" spans="1:14" s="25" customFormat="1" ht="80.099999999999994" customHeight="1" x14ac:dyDescent="0.2">
      <c r="A5" s="260" t="s">
        <v>189</v>
      </c>
      <c r="B5" s="261"/>
      <c r="C5" s="262" t="s">
        <v>36</v>
      </c>
      <c r="D5" s="262" t="s">
        <v>36</v>
      </c>
      <c r="E5" s="263"/>
      <c r="F5" s="296">
        <f>IF(AND(C5="Low",D5="Low"),1,IF(AND(C5="High",D5="High"),3,IF(AND(C5="Low",D5="High"),2,IF(AND(C5="High",D5="Low"),2,0))))</f>
        <v>0</v>
      </c>
      <c r="G5" s="130"/>
      <c r="H5" s="631" t="s">
        <v>310</v>
      </c>
      <c r="I5" s="631"/>
      <c r="J5" s="631"/>
    </row>
    <row r="6" spans="1:14" ht="80.099999999999994" customHeight="1" x14ac:dyDescent="0.25">
      <c r="A6" s="264" t="s">
        <v>191</v>
      </c>
      <c r="B6" s="265"/>
      <c r="C6" s="246" t="s">
        <v>36</v>
      </c>
      <c r="D6" s="246" t="s">
        <v>36</v>
      </c>
      <c r="E6" s="266"/>
      <c r="F6" s="297">
        <f t="shared" ref="F6:F13" si="0">IF(AND(C6="Low",D6="Low"),1,IF(AND(C6="High",D6="High"),3,IF(AND(C6="Low",D6="High"),2,IF(AND(C6="High",D6="Low"),2,0))))</f>
        <v>0</v>
      </c>
      <c r="G6" s="2"/>
      <c r="H6" s="631"/>
      <c r="I6" s="631"/>
      <c r="J6" s="631"/>
    </row>
    <row r="7" spans="1:14" s="49" customFormat="1" ht="80.099999999999994" customHeight="1" x14ac:dyDescent="0.25">
      <c r="A7" s="260" t="s">
        <v>193</v>
      </c>
      <c r="B7" s="261"/>
      <c r="C7" s="262" t="s">
        <v>36</v>
      </c>
      <c r="D7" s="262" t="s">
        <v>36</v>
      </c>
      <c r="E7" s="263"/>
      <c r="F7" s="296">
        <f t="shared" si="0"/>
        <v>0</v>
      </c>
      <c r="G7" s="2"/>
      <c r="H7" s="631"/>
      <c r="I7" s="631"/>
      <c r="J7" s="631"/>
      <c r="K7" s="2"/>
      <c r="L7" s="2"/>
      <c r="M7" s="2"/>
      <c r="N7" s="2"/>
    </row>
    <row r="8" spans="1:14" s="25" customFormat="1" ht="80.099999999999994" customHeight="1" x14ac:dyDescent="0.2">
      <c r="A8" s="264" t="s">
        <v>194</v>
      </c>
      <c r="B8" s="265"/>
      <c r="C8" s="246" t="s">
        <v>36</v>
      </c>
      <c r="D8" s="246" t="s">
        <v>36</v>
      </c>
      <c r="E8" s="266"/>
      <c r="F8" s="297">
        <f t="shared" si="0"/>
        <v>0</v>
      </c>
      <c r="G8" s="130"/>
      <c r="H8" s="631"/>
      <c r="I8" s="631"/>
      <c r="J8" s="631"/>
      <c r="K8" s="130"/>
      <c r="L8" s="130"/>
      <c r="M8" s="130"/>
      <c r="N8" s="130"/>
    </row>
    <row r="9" spans="1:14" ht="80.099999999999994" customHeight="1" x14ac:dyDescent="0.25">
      <c r="A9" s="260" t="s">
        <v>195</v>
      </c>
      <c r="B9" s="261"/>
      <c r="C9" s="262" t="s">
        <v>36</v>
      </c>
      <c r="D9" s="262" t="s">
        <v>36</v>
      </c>
      <c r="E9" s="263"/>
      <c r="F9" s="296">
        <f t="shared" si="0"/>
        <v>0</v>
      </c>
      <c r="G9" s="2"/>
      <c r="H9" s="631"/>
      <c r="I9" s="631"/>
      <c r="J9" s="631"/>
      <c r="K9" s="2"/>
      <c r="L9" s="2"/>
      <c r="M9" s="2"/>
      <c r="N9" s="2"/>
    </row>
    <row r="10" spans="1:14" ht="80.099999999999994" customHeight="1" x14ac:dyDescent="0.25">
      <c r="A10" s="264" t="s">
        <v>196</v>
      </c>
      <c r="B10" s="265"/>
      <c r="C10" s="246" t="s">
        <v>36</v>
      </c>
      <c r="D10" s="246" t="s">
        <v>36</v>
      </c>
      <c r="E10" s="266"/>
      <c r="F10" s="297">
        <f t="shared" si="0"/>
        <v>0</v>
      </c>
      <c r="G10" s="2"/>
      <c r="H10" s="631"/>
      <c r="I10" s="631"/>
      <c r="J10" s="631"/>
      <c r="K10" s="2"/>
      <c r="L10" s="2"/>
      <c r="M10" s="2"/>
      <c r="N10" s="2"/>
    </row>
    <row r="11" spans="1:14" ht="80.099999999999994" customHeight="1" x14ac:dyDescent="0.25">
      <c r="A11" s="260" t="s">
        <v>197</v>
      </c>
      <c r="B11" s="261"/>
      <c r="C11" s="262" t="s">
        <v>36</v>
      </c>
      <c r="D11" s="262" t="s">
        <v>36</v>
      </c>
      <c r="E11" s="263"/>
      <c r="F11" s="296">
        <f t="shared" si="0"/>
        <v>0</v>
      </c>
      <c r="G11" s="2"/>
      <c r="H11" s="631"/>
      <c r="I11" s="631"/>
      <c r="J11" s="631"/>
      <c r="K11" s="2"/>
      <c r="L11" s="2"/>
      <c r="M11" s="2"/>
      <c r="N11" s="2"/>
    </row>
    <row r="12" spans="1:14" ht="80.099999999999994" customHeight="1" x14ac:dyDescent="0.25">
      <c r="A12" s="264" t="s">
        <v>198</v>
      </c>
      <c r="B12" s="265"/>
      <c r="C12" s="246" t="s">
        <v>36</v>
      </c>
      <c r="D12" s="246" t="s">
        <v>36</v>
      </c>
      <c r="E12" s="266"/>
      <c r="F12" s="297">
        <f t="shared" si="0"/>
        <v>0</v>
      </c>
      <c r="G12" s="2"/>
      <c r="H12" s="631"/>
      <c r="I12" s="631"/>
      <c r="J12" s="631"/>
      <c r="K12" s="2"/>
      <c r="L12" s="2"/>
      <c r="M12" s="2"/>
      <c r="N12" s="2"/>
    </row>
    <row r="13" spans="1:14" ht="80.099999999999994" customHeight="1" x14ac:dyDescent="0.25">
      <c r="A13" s="267" t="s">
        <v>305</v>
      </c>
      <c r="B13" s="268"/>
      <c r="C13" s="262" t="s">
        <v>36</v>
      </c>
      <c r="D13" s="262" t="s">
        <v>36</v>
      </c>
      <c r="E13" s="269"/>
      <c r="F13" s="298">
        <f t="shared" si="0"/>
        <v>0</v>
      </c>
      <c r="G13" s="2"/>
      <c r="H13" s="631"/>
      <c r="I13" s="631"/>
      <c r="J13" s="631"/>
      <c r="K13" s="2"/>
      <c r="L13" s="2"/>
      <c r="M13" s="2"/>
      <c r="N13" s="2"/>
    </row>
    <row r="14" spans="1:14" s="49" customFormat="1" ht="30.95" customHeight="1" x14ac:dyDescent="0.25">
      <c r="A14" s="109"/>
      <c r="B14" s="151"/>
      <c r="C14" s="270"/>
      <c r="D14" s="271"/>
      <c r="E14" s="272"/>
      <c r="F14" s="273"/>
      <c r="G14" s="2"/>
      <c r="H14" s="631"/>
      <c r="I14" s="631"/>
      <c r="J14" s="631"/>
    </row>
    <row r="15" spans="1:14" s="49" customFormat="1" ht="69.95" customHeight="1" x14ac:dyDescent="0.25">
      <c r="A15" s="634" t="s">
        <v>323</v>
      </c>
      <c r="B15" s="635"/>
      <c r="C15" s="636" t="s">
        <v>36</v>
      </c>
      <c r="D15" s="636"/>
      <c r="E15" s="110" t="s">
        <v>199</v>
      </c>
      <c r="F15" s="322">
        <f>IF(C15="Yes",SUM(1,F5:F13),SUM(F5:F13))</f>
        <v>0</v>
      </c>
      <c r="G15" s="2"/>
      <c r="H15" s="631"/>
      <c r="I15" s="631"/>
      <c r="J15" s="631"/>
      <c r="K15" s="2"/>
      <c r="L15" s="2"/>
      <c r="M15" s="2"/>
      <c r="N15" s="2"/>
    </row>
    <row r="16" spans="1:14" ht="30.95" customHeight="1" x14ac:dyDescent="0.25">
      <c r="A16" s="41"/>
      <c r="B16" s="42"/>
      <c r="C16" s="274"/>
      <c r="D16" s="275"/>
      <c r="E16" s="276"/>
      <c r="F16" s="277"/>
      <c r="G16" s="2"/>
      <c r="H16" s="259"/>
      <c r="I16" s="259"/>
      <c r="J16" s="259"/>
    </row>
    <row r="17" spans="1:10" ht="39.75" customHeight="1" x14ac:dyDescent="0.4">
      <c r="A17" s="2"/>
      <c r="B17" s="278" t="s">
        <v>200</v>
      </c>
      <c r="C17" s="279"/>
      <c r="D17" s="279"/>
      <c r="E17" s="280"/>
      <c r="F17" s="2"/>
      <c r="G17" s="2"/>
      <c r="H17" s="259"/>
      <c r="I17" s="259"/>
      <c r="J17" s="259"/>
    </row>
    <row r="18" spans="1:10" ht="33" customHeight="1" x14ac:dyDescent="0.25">
      <c r="A18" s="2"/>
      <c r="B18" s="281" t="s">
        <v>201</v>
      </c>
      <c r="C18" s="282"/>
      <c r="D18" s="282"/>
      <c r="E18" s="283"/>
      <c r="F18" s="2"/>
      <c r="G18" s="2"/>
      <c r="H18" s="259"/>
      <c r="I18" s="259"/>
      <c r="J18" s="259"/>
    </row>
    <row r="19" spans="1:10" ht="39" customHeight="1" x14ac:dyDescent="0.25">
      <c r="A19" s="2"/>
      <c r="B19" s="2"/>
      <c r="C19" s="284"/>
      <c r="D19" s="284"/>
      <c r="E19" s="2"/>
      <c r="F19" s="2"/>
      <c r="H19" s="259"/>
      <c r="I19" s="259"/>
      <c r="J19" s="259"/>
    </row>
    <row r="20" spans="1:10" ht="15.75" customHeight="1" x14ac:dyDescent="0.25">
      <c r="A20" s="2"/>
      <c r="B20" s="2"/>
      <c r="C20" s="284"/>
      <c r="D20" s="284"/>
      <c r="E20" s="2"/>
      <c r="F20" s="2"/>
      <c r="H20" s="259"/>
      <c r="I20" s="259"/>
      <c r="J20" s="259"/>
    </row>
    <row r="21" spans="1:10" ht="15.75" customHeight="1" x14ac:dyDescent="0.25">
      <c r="A21" s="2"/>
      <c r="B21" s="2"/>
      <c r="C21" s="284"/>
      <c r="D21" s="284"/>
      <c r="E21" s="2"/>
      <c r="F21" s="2"/>
    </row>
    <row r="22" spans="1:10" ht="15.75" customHeight="1" x14ac:dyDescent="0.25">
      <c r="A22" s="2"/>
      <c r="B22" s="2"/>
      <c r="C22" s="284"/>
      <c r="D22" s="284"/>
      <c r="E22" s="2"/>
      <c r="F22" s="2"/>
    </row>
    <row r="23" spans="1:10" ht="15.75" customHeight="1" x14ac:dyDescent="0.3">
      <c r="A23" s="2"/>
      <c r="B23" s="285"/>
      <c r="C23" s="286"/>
      <c r="D23" s="286"/>
      <c r="E23" s="285"/>
      <c r="F23" s="2"/>
    </row>
    <row r="24" spans="1:10" ht="15.75" customHeight="1" x14ac:dyDescent="0.25">
      <c r="A24" s="2"/>
      <c r="B24" s="287"/>
      <c r="C24" s="288"/>
      <c r="D24" s="288"/>
      <c r="E24" s="287"/>
      <c r="F24" s="2"/>
    </row>
    <row r="25" spans="1:10" ht="15.75" customHeight="1" x14ac:dyDescent="0.25">
      <c r="A25" s="2"/>
      <c r="B25" s="2"/>
      <c r="C25" s="284"/>
      <c r="D25" s="284"/>
      <c r="E25" s="2"/>
      <c r="F25" s="2"/>
    </row>
    <row r="39" spans="3:4" ht="15.75" hidden="1" customHeight="1" x14ac:dyDescent="0.25">
      <c r="C39" s="484" t="s">
        <v>60</v>
      </c>
      <c r="D39" s="485"/>
    </row>
    <row r="40" spans="3:4" ht="15.75" hidden="1" customHeight="1" x14ac:dyDescent="0.25">
      <c r="C40" s="486" t="s">
        <v>61</v>
      </c>
      <c r="D40" s="486" t="s">
        <v>249</v>
      </c>
    </row>
    <row r="41" spans="3:4" ht="15.75" hidden="1" customHeight="1" x14ac:dyDescent="0.2">
      <c r="C41" s="484" t="s">
        <v>36</v>
      </c>
      <c r="D41" s="484" t="s">
        <v>36</v>
      </c>
    </row>
    <row r="42" spans="3:4" ht="15.75" hidden="1" customHeight="1" x14ac:dyDescent="0.25">
      <c r="C42" s="487" t="s">
        <v>190</v>
      </c>
      <c r="D42" s="487" t="s">
        <v>62</v>
      </c>
    </row>
    <row r="43" spans="3:4" ht="15.75" hidden="1" customHeight="1" x14ac:dyDescent="0.25">
      <c r="C43" s="127" t="s">
        <v>192</v>
      </c>
      <c r="D43" s="487" t="s">
        <v>65</v>
      </c>
    </row>
    <row r="44" spans="3:4" ht="15.75" hidden="1" customHeight="1" x14ac:dyDescent="0.25">
      <c r="C44" s="485"/>
      <c r="D44" s="485"/>
    </row>
    <row r="45" spans="3:4" ht="15.75" customHeight="1" x14ac:dyDescent="0.25">
      <c r="C45" s="290"/>
      <c r="D45" s="290"/>
    </row>
  </sheetData>
  <sheetProtection algorithmName="SHA-512" hashValue="/O7vtZaYri6VSmPj+WSMzJp+WyfOqg2Ti1sFwawmXmH24gB4cFcwKXzwucktjTf/s0D7nYMGxB4MbT10Wy+70g==" saltValue="2uhEe14SATFhRXz5EH5QQQ==" spinCount="100000" sheet="1" objects="1" scenarios="1"/>
  <mergeCells count="8">
    <mergeCell ref="A1:B1"/>
    <mergeCell ref="A2:B2"/>
    <mergeCell ref="H2:J2"/>
    <mergeCell ref="H5:J15"/>
    <mergeCell ref="H4:J4"/>
    <mergeCell ref="A4:B4"/>
    <mergeCell ref="A15:B15"/>
    <mergeCell ref="C15:D15"/>
  </mergeCells>
  <dataValidations count="2">
    <dataValidation type="list" allowBlank="1" showInputMessage="1" showErrorMessage="1" sqref="C5:D13" xr:uid="{00000000-0002-0000-0700-000000000000}">
      <formula1>$C$41:$C$43</formula1>
    </dataValidation>
    <dataValidation type="list" allowBlank="1" showInputMessage="1" showErrorMessage="1" sqref="C15" xr:uid="{00000000-0002-0000-0700-000001000000}">
      <formula1>$D$41:$D$43</formula1>
    </dataValidation>
  </dataValidations>
  <hyperlinks>
    <hyperlink ref="A2:B2" r:id="rId1" display="Click here for the full innovation policy." xr:uid="{00000000-0004-0000-0700-000000000000}"/>
  </hyperlinks>
  <pageMargins left="0.7" right="0.7" top="0.75" bottom="0.75" header="0.3" footer="0.3"/>
  <pageSetup scale="66"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23"/>
  <sheetViews>
    <sheetView workbookViewId="0">
      <selection activeCell="C3" sqref="C3"/>
    </sheetView>
  </sheetViews>
  <sheetFormatPr defaultRowHeight="12.75" x14ac:dyDescent="0.2"/>
  <cols>
    <col min="1" max="1" width="6.7109375" style="311" customWidth="1"/>
    <col min="2" max="2" width="5.140625" style="311" customWidth="1"/>
    <col min="3" max="5" width="50.7109375" style="310" customWidth="1"/>
    <col min="6" max="6" width="22.85546875" style="310" customWidth="1"/>
    <col min="7" max="75" width="9.140625" style="309"/>
    <col min="76" max="16384" width="9.140625" style="310"/>
  </cols>
  <sheetData>
    <row r="1" spans="1:75" s="301" customFormat="1" ht="30.95" customHeight="1" x14ac:dyDescent="0.2">
      <c r="A1" s="299"/>
      <c r="B1" s="299"/>
      <c r="C1" s="110" t="s">
        <v>314</v>
      </c>
      <c r="D1" s="124" t="s">
        <v>204</v>
      </c>
      <c r="E1" s="124" t="s">
        <v>205</v>
      </c>
      <c r="F1" s="124" t="s">
        <v>206</v>
      </c>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row>
    <row r="2" spans="1:75" s="304" customFormat="1" ht="50.1" customHeight="1" x14ac:dyDescent="0.2">
      <c r="A2" s="302"/>
      <c r="B2" s="302"/>
      <c r="C2" s="312" t="s">
        <v>208</v>
      </c>
      <c r="D2" s="312" t="s">
        <v>209</v>
      </c>
      <c r="E2" s="312" t="s">
        <v>313</v>
      </c>
      <c r="F2" s="312" t="s">
        <v>210</v>
      </c>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row>
    <row r="3" spans="1:75" s="307" customFormat="1" ht="50.1" customHeight="1" x14ac:dyDescent="0.25">
      <c r="A3" s="637" t="s">
        <v>30</v>
      </c>
      <c r="B3" s="313">
        <v>1</v>
      </c>
      <c r="C3" s="305"/>
      <c r="D3" s="305"/>
      <c r="E3" s="305"/>
      <c r="F3" s="305"/>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row>
    <row r="4" spans="1:75" s="307" customFormat="1" ht="50.1" customHeight="1" x14ac:dyDescent="0.25">
      <c r="A4" s="637"/>
      <c r="B4" s="313">
        <v>2</v>
      </c>
      <c r="C4" s="305"/>
      <c r="D4" s="305"/>
      <c r="E4" s="305"/>
      <c r="F4" s="305"/>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row>
    <row r="5" spans="1:75" s="307" customFormat="1" ht="50.1" customHeight="1" x14ac:dyDescent="0.25">
      <c r="A5" s="637"/>
      <c r="B5" s="313">
        <v>3</v>
      </c>
      <c r="C5" s="305"/>
      <c r="D5" s="305"/>
      <c r="E5" s="305"/>
      <c r="F5" s="305"/>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row>
    <row r="6" spans="1:75" ht="50.1" customHeight="1" x14ac:dyDescent="0.2">
      <c r="A6" s="638" t="s">
        <v>69</v>
      </c>
      <c r="B6" s="314">
        <v>1</v>
      </c>
      <c r="C6" s="308"/>
      <c r="D6" s="308"/>
      <c r="E6" s="308"/>
      <c r="F6" s="308"/>
    </row>
    <row r="7" spans="1:75" ht="50.1" customHeight="1" x14ac:dyDescent="0.2">
      <c r="A7" s="638"/>
      <c r="B7" s="314">
        <v>2</v>
      </c>
      <c r="C7" s="308"/>
      <c r="D7" s="308"/>
      <c r="E7" s="308"/>
      <c r="F7" s="308"/>
    </row>
    <row r="8" spans="1:75" ht="50.1" customHeight="1" x14ac:dyDescent="0.2">
      <c r="A8" s="638"/>
      <c r="B8" s="314">
        <v>3</v>
      </c>
      <c r="C8" s="308"/>
      <c r="D8" s="308"/>
      <c r="E8" s="308"/>
      <c r="F8" s="308"/>
    </row>
    <row r="9" spans="1:75" s="307" customFormat="1" ht="50.1" customHeight="1" x14ac:dyDescent="0.25">
      <c r="A9" s="637" t="s">
        <v>207</v>
      </c>
      <c r="B9" s="313">
        <v>1</v>
      </c>
      <c r="C9" s="305"/>
      <c r="D9" s="305"/>
      <c r="E9" s="305"/>
      <c r="F9" s="305"/>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row>
    <row r="10" spans="1:75" s="307" customFormat="1" ht="50.1" customHeight="1" x14ac:dyDescent="0.25">
      <c r="A10" s="637"/>
      <c r="B10" s="313">
        <v>2</v>
      </c>
      <c r="C10" s="305"/>
      <c r="D10" s="305"/>
      <c r="E10" s="305"/>
      <c r="F10" s="305"/>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row>
    <row r="11" spans="1:75" s="307" customFormat="1" ht="50.1" customHeight="1" x14ac:dyDescent="0.25">
      <c r="A11" s="637"/>
      <c r="B11" s="313">
        <v>3</v>
      </c>
      <c r="C11" s="305"/>
      <c r="D11" s="305"/>
      <c r="E11" s="305"/>
      <c r="F11" s="305"/>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row>
    <row r="12" spans="1:75" ht="50.1" customHeight="1" x14ac:dyDescent="0.2">
      <c r="A12" s="638" t="s">
        <v>119</v>
      </c>
      <c r="B12" s="314">
        <v>1</v>
      </c>
      <c r="C12" s="308"/>
      <c r="D12" s="308"/>
      <c r="E12" s="308"/>
      <c r="F12" s="308"/>
    </row>
    <row r="13" spans="1:75" ht="50.1" customHeight="1" x14ac:dyDescent="0.2">
      <c r="A13" s="638"/>
      <c r="B13" s="314">
        <v>2</v>
      </c>
      <c r="C13" s="308"/>
      <c r="D13" s="308"/>
      <c r="E13" s="308"/>
      <c r="F13" s="308"/>
    </row>
    <row r="14" spans="1:75" ht="50.1" customHeight="1" x14ac:dyDescent="0.2">
      <c r="A14" s="638"/>
      <c r="B14" s="314">
        <v>3</v>
      </c>
      <c r="C14" s="308"/>
      <c r="D14" s="308"/>
      <c r="E14" s="308"/>
      <c r="F14" s="308"/>
    </row>
    <row r="15" spans="1:75" s="307" customFormat="1" ht="50.1" customHeight="1" x14ac:dyDescent="0.25">
      <c r="A15" s="637" t="s">
        <v>147</v>
      </c>
      <c r="B15" s="313">
        <v>1</v>
      </c>
      <c r="C15" s="305"/>
      <c r="D15" s="305"/>
      <c r="E15" s="305"/>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row>
    <row r="16" spans="1:75" s="307" customFormat="1" ht="50.1" customHeight="1" x14ac:dyDescent="0.25">
      <c r="A16" s="637"/>
      <c r="B16" s="313">
        <v>2</v>
      </c>
      <c r="C16" s="305"/>
      <c r="D16" s="305"/>
      <c r="E16" s="305"/>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row>
    <row r="17" spans="1:75" s="307" customFormat="1" ht="50.1" customHeight="1" x14ac:dyDescent="0.25">
      <c r="A17" s="637"/>
      <c r="B17" s="313">
        <v>3</v>
      </c>
      <c r="C17" s="305"/>
      <c r="D17" s="305"/>
      <c r="E17" s="305"/>
      <c r="F17" s="305"/>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row>
    <row r="18" spans="1:75" ht="50.1" customHeight="1" x14ac:dyDescent="0.2">
      <c r="A18" s="638" t="s">
        <v>164</v>
      </c>
      <c r="B18" s="314">
        <v>1</v>
      </c>
      <c r="C18" s="308" t="s">
        <v>311</v>
      </c>
      <c r="D18" s="308"/>
      <c r="E18" s="308"/>
      <c r="F18" s="308"/>
    </row>
    <row r="19" spans="1:75" ht="50.1" customHeight="1" x14ac:dyDescent="0.2">
      <c r="A19" s="638"/>
      <c r="B19" s="314">
        <v>2</v>
      </c>
      <c r="C19" s="308"/>
      <c r="D19" s="308"/>
      <c r="E19" s="308"/>
      <c r="F19" s="308"/>
    </row>
    <row r="20" spans="1:75" ht="50.1" customHeight="1" x14ac:dyDescent="0.2">
      <c r="A20" s="638"/>
      <c r="B20" s="314">
        <v>3</v>
      </c>
      <c r="C20" s="308"/>
      <c r="D20" s="308"/>
      <c r="E20" s="308"/>
      <c r="F20" s="308"/>
    </row>
    <row r="21" spans="1:75" s="307" customFormat="1" ht="50.1" customHeight="1" x14ac:dyDescent="0.25">
      <c r="A21" s="637" t="s">
        <v>184</v>
      </c>
      <c r="B21" s="313">
        <v>1</v>
      </c>
      <c r="C21" s="305"/>
      <c r="D21" s="305"/>
      <c r="E21" s="305"/>
      <c r="F21" s="305"/>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row>
    <row r="22" spans="1:75" s="307" customFormat="1" ht="50.1" customHeight="1" x14ac:dyDescent="0.25">
      <c r="A22" s="637"/>
      <c r="B22" s="313">
        <v>2</v>
      </c>
      <c r="C22" s="305"/>
      <c r="D22" s="305"/>
      <c r="E22" s="305"/>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row>
    <row r="23" spans="1:75" s="307" customFormat="1" ht="50.1" customHeight="1" x14ac:dyDescent="0.25">
      <c r="A23" s="637"/>
      <c r="B23" s="313">
        <v>3</v>
      </c>
      <c r="C23" s="305"/>
      <c r="D23" s="305"/>
      <c r="E23" s="305"/>
      <c r="F23" s="305"/>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row>
  </sheetData>
  <sheetProtection algorithmName="SHA-512" hashValue="TYl88CEFKljuYJEEaK7koQIKpYNmlAuoCBmblTzXdMuBdVrU/1l4mzPcpoWtxnXIlBJuppb3IvMfepQiFpNROw==" saltValue="+n2eJpxOFXErrcLnvMbpTw==" spinCount="100000" sheet="1" objects="1" scenarios="1"/>
  <mergeCells count="7">
    <mergeCell ref="A21:A23"/>
    <mergeCell ref="A3:A5"/>
    <mergeCell ref="A6:A8"/>
    <mergeCell ref="A9:A11"/>
    <mergeCell ref="A12:A14"/>
    <mergeCell ref="A15:A17"/>
    <mergeCell ref="A18:A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Energy</vt:lpstr>
      <vt:lpstr>Waste</vt:lpstr>
      <vt:lpstr>Documents</vt:lpstr>
      <vt:lpstr>Purchasing</vt:lpstr>
      <vt:lpstr>Transportation</vt:lpstr>
      <vt:lpstr>Awareness</vt:lpstr>
      <vt:lpstr>Innovations</vt:lpstr>
      <vt:lpstr>Goals for Our Office</vt:lpstr>
      <vt:lpstr>Awareness!Print_Area</vt:lpstr>
      <vt:lpstr>Documents!Print_Area</vt:lpstr>
      <vt:lpstr>Energy!Print_Area</vt:lpstr>
      <vt:lpstr>Innovations!Print_Area</vt:lpstr>
      <vt:lpstr>Purchasing!Print_Area</vt:lpstr>
      <vt:lpstr>Summary!Print_Area</vt:lpstr>
      <vt:lpstr>Transportation!Print_Area</vt:lpstr>
      <vt:lpstr>Waste!Print_Area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Marisa</dc:creator>
  <cp:keywords/>
  <dc:description/>
  <cp:lastModifiedBy>Dell Owner</cp:lastModifiedBy>
  <cp:revision/>
  <dcterms:created xsi:type="dcterms:W3CDTF">2014-06-17T20:34:38Z</dcterms:created>
  <dcterms:modified xsi:type="dcterms:W3CDTF">2018-03-30T16:52:26Z</dcterms:modified>
  <cp:category/>
  <cp:contentStatus/>
</cp:coreProperties>
</file>